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640" tabRatio="885"/>
  </bookViews>
  <sheets>
    <sheet name="Overview" sheetId="1" r:id="rId1"/>
    <sheet name="Investment 1" sheetId="2" r:id="rId2"/>
    <sheet name="Investment 2" sheetId="4" r:id="rId3"/>
    <sheet name="Investment 3" sheetId="5" r:id="rId4"/>
    <sheet name="Investment 4" sheetId="6" r:id="rId5"/>
    <sheet name="Investment 5" sheetId="7" r:id="rId6"/>
    <sheet name="Investment 6" sheetId="11" r:id="rId7"/>
    <sheet name="Investment 7" sheetId="10" r:id="rId8"/>
    <sheet name="Investment 8" sheetId="9" r:id="rId9"/>
    <sheet name="Investment 9" sheetId="16" r:id="rId10"/>
    <sheet name="Investment 10" sheetId="17" r:id="rId11"/>
    <sheet name="Investment 11" sheetId="18" r:id="rId12"/>
    <sheet name="Investment 12" sheetId="19" r:id="rId13"/>
    <sheet name="UMMS- Clin Perf Imp" sheetId="12" r:id="rId14"/>
    <sheet name="UMMS- Pop Health" sheetId="13" r:id="rId15"/>
    <sheet name="UMMS- Op Perf Imp" sheetId="14" r:id="rId16"/>
    <sheet name="UMMS- Data Driven Outcomes" sheetId="15" r:id="rId17"/>
  </sheets>
  <definedNames>
    <definedName name="InvestmentCategory" localSheetId="10">'Investment 10'!$AJ$1:$AJ$3</definedName>
    <definedName name="InvestmentCategory" localSheetId="11">'Investment 11'!$AJ$1:$AJ$3</definedName>
    <definedName name="InvestmentCategory" localSheetId="12">'Investment 12'!$AJ$1:$AJ$3</definedName>
    <definedName name="InvestmentCategory" localSheetId="2">'Investment 2'!$AJ$1:$AJ$3</definedName>
    <definedName name="InvestmentCategory" localSheetId="3">'Investment 3'!$AJ$1:$AJ$3</definedName>
    <definedName name="InvestmentCategory" localSheetId="4">'Investment 4'!$AJ$1:$AJ$3</definedName>
    <definedName name="InvestmentCategory" localSheetId="5">'Investment 5'!$AJ$1:$AJ$3</definedName>
    <definedName name="InvestmentCategory" localSheetId="6">'Investment 6'!$AJ$1:$AJ$3</definedName>
    <definedName name="InvestmentCategory" localSheetId="7">'Investment 7'!$AJ$1:$AJ$3</definedName>
    <definedName name="InvestmentCategory" localSheetId="8">'Investment 8'!$AJ$1:$AJ$3</definedName>
    <definedName name="InvestmentCategory" localSheetId="9">'Investment 9'!$AJ$1:$AJ$3</definedName>
    <definedName name="InvestmentCategory" localSheetId="16">'UMMS- Data Driven Outcomes'!$AJ$1:$AJ$3</definedName>
    <definedName name="InvestmentCategory" localSheetId="14">'UMMS- Pop Health'!$AJ$1:$AJ$3</definedName>
    <definedName name="InvestmentCategory">'Investment 1'!$AJ$1:$AJ$3</definedName>
    <definedName name="_xlnm.Print_Area" localSheetId="1">'Investment 1'!$A$1:$C$17</definedName>
    <definedName name="_xlnm.Print_Area" localSheetId="10">'Investment 10'!$A$1:$C$17</definedName>
    <definedName name="_xlnm.Print_Area" localSheetId="11">'Investment 11'!$A$1:$C$17</definedName>
    <definedName name="_xlnm.Print_Area" localSheetId="12">'Investment 12'!$A$1:$C$17</definedName>
    <definedName name="_xlnm.Print_Area" localSheetId="2">'Investment 2'!$A$1:$C$17</definedName>
    <definedName name="_xlnm.Print_Area" localSheetId="3">'Investment 3'!$A$1:$C$17</definedName>
    <definedName name="_xlnm.Print_Area" localSheetId="4">'Investment 4'!$A$1:$C$17</definedName>
    <definedName name="_xlnm.Print_Area" localSheetId="5">'Investment 5'!$A$1:$C$17</definedName>
    <definedName name="_xlnm.Print_Area" localSheetId="6">'Investment 6'!$A$1:$C$17</definedName>
    <definedName name="_xlnm.Print_Area" localSheetId="7">'Investment 7'!$A$1:$C$17</definedName>
    <definedName name="_xlnm.Print_Area" localSheetId="8">'Investment 8'!$A$1:$C$17</definedName>
    <definedName name="_xlnm.Print_Area" localSheetId="9">'Investment 9'!$A$1:$C$17</definedName>
    <definedName name="_xlnm.Print_Area" localSheetId="13">'UMMS- Clin Perf Imp'!$A$1:$C$17</definedName>
    <definedName name="_xlnm.Print_Area" localSheetId="16">'UMMS- Data Driven Outcomes'!$A$1:$C$17</definedName>
    <definedName name="_xlnm.Print_Area" localSheetId="15">'UMMS- Op Perf Imp'!$A$1:$C$17</definedName>
    <definedName name="_xlnm.Print_Area" localSheetId="14">'UMMS- Pop Health'!$A$1:$C$17</definedName>
    <definedName name="RegOrUnregSpace" localSheetId="10">'Investment 10'!$AJ$4:$AJ$6</definedName>
    <definedName name="RegOrUnregSpace" localSheetId="11">'Investment 11'!$AJ$4:$AJ$6</definedName>
    <definedName name="RegOrUnregSpace" localSheetId="12">'Investment 12'!$AJ$4:$AJ$6</definedName>
    <definedName name="RegOrUnregSpace" localSheetId="2">'Investment 2'!$AJ$4:$AJ$6</definedName>
    <definedName name="RegOrUnregSpace" localSheetId="3">'Investment 3'!$AJ$4:$AJ$6</definedName>
    <definedName name="RegOrUnregSpace" localSheetId="4">'Investment 4'!$AJ$4:$AJ$6</definedName>
    <definedName name="RegOrUnregSpace" localSheetId="5">'Investment 5'!$AJ$4:$AJ$6</definedName>
    <definedName name="RegOrUnregSpace" localSheetId="6">'Investment 6'!$AJ$4:$AJ$6</definedName>
    <definedName name="RegOrUnregSpace" localSheetId="7">'Investment 7'!$AJ$4:$AJ$6</definedName>
    <definedName name="RegOrUnregSpace" localSheetId="8">'Investment 8'!$AJ$4:$AJ$6</definedName>
    <definedName name="RegOrUnregSpace" localSheetId="9">'Investment 9'!$AJ$4:$AJ$6</definedName>
    <definedName name="RegOrUnregSpace" localSheetId="16">'UMMS- Data Driven Outcomes'!$AJ$4:$AJ$6</definedName>
    <definedName name="RegOrUnregSpace" localSheetId="14">'UMMS- Pop Health'!$AJ$4:$AJ$6</definedName>
    <definedName name="RegOrUnregSpace">'Investment 1'!$AJ$4:$AJ$6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C6" i="19" l="1"/>
  <c r="C6" i="18" l="1"/>
  <c r="C12" i="18"/>
  <c r="C2" i="19" l="1"/>
  <c r="C6" i="4"/>
  <c r="C2" i="18"/>
  <c r="C2" i="17" l="1"/>
  <c r="C6" i="16"/>
  <c r="C12" i="16"/>
  <c r="C2" i="16"/>
  <c r="C6" i="11"/>
  <c r="C6" i="2"/>
  <c r="C7" i="10" l="1"/>
  <c r="C6" i="7"/>
  <c r="C2" i="11" l="1"/>
  <c r="C2" i="10"/>
  <c r="C2" i="9"/>
  <c r="C2" i="7" l="1"/>
  <c r="C2" i="6"/>
  <c r="C2" i="5"/>
  <c r="C2" i="4"/>
  <c r="C2" i="2"/>
</calcChain>
</file>

<file path=xl/sharedStrings.xml><?xml version="1.0" encoding="utf-8"?>
<sst xmlns="http://schemas.openxmlformats.org/spreadsheetml/2006/main" count="527" uniqueCount="119">
  <si>
    <t>Hospital:</t>
  </si>
  <si>
    <t>Date of Submission:</t>
  </si>
  <si>
    <t>Total Investments ($):</t>
  </si>
  <si>
    <t>Narrative Summary on GBR Investments in Population Health:</t>
  </si>
  <si>
    <t>Health System Affiliation:</t>
  </si>
  <si>
    <t>Number of Investments Reported:</t>
  </si>
  <si>
    <t>Investment Number</t>
  </si>
  <si>
    <t>Hospital Name</t>
  </si>
  <si>
    <t>Investment Brief Description, including rationale and primary objective</t>
  </si>
  <si>
    <t>Target Patient Population</t>
  </si>
  <si>
    <t>Total Expenses</t>
  </si>
  <si>
    <t>Total costs covered by restricted grant or donation?</t>
  </si>
  <si>
    <t>Planning Start Date (Month/Year)</t>
  </si>
  <si>
    <t>External Partners</t>
  </si>
  <si>
    <t>Links with existing state-wide or regional infrastructure</t>
  </si>
  <si>
    <t>Total Annual FTEs</t>
  </si>
  <si>
    <t>Outcome(s) or Proposed Outcome Measures</t>
  </si>
  <si>
    <t>Additional Comments</t>
  </si>
  <si>
    <t>Effectiveness of Investment in Achieving goals, including discussion of any barriers or lessons learned</t>
  </si>
  <si>
    <t>1. Patient centered investment</t>
  </si>
  <si>
    <t>2. Provider/care team investment</t>
  </si>
  <si>
    <t>3. Health information technology to support patient and/or provider investment</t>
  </si>
  <si>
    <t>Regulated Space</t>
  </si>
  <si>
    <t>Unregulated Space</t>
  </si>
  <si>
    <t>Both</t>
  </si>
  <si>
    <t>Hospital Start Date (Month/Year)</t>
  </si>
  <si>
    <t>Type of Staff</t>
  </si>
  <si>
    <t>Investment Category (select from drop down box)</t>
  </si>
  <si>
    <t>University of Maryland Medical System</t>
  </si>
  <si>
    <t>Is investment in regulated, unregulated space, or both? (select from drop down box)</t>
  </si>
  <si>
    <t>FY15 GBR Investments in Infrastructure Template</t>
  </si>
  <si>
    <t>Univ of Maryland St. Joseph Medical Center</t>
  </si>
  <si>
    <t>ED frequent visitors with potential for admissions and revisits</t>
  </si>
  <si>
    <t>Care Coordinator creates care reviews for patients identified as high priority that are used by providers for care planning decision making. Coordinator interfaces directly with frequest ED visitors to improve their health care management.</t>
  </si>
  <si>
    <t>RN Case Manager</t>
  </si>
  <si>
    <t>None</t>
  </si>
  <si>
    <t>Reduction of PAU</t>
  </si>
  <si>
    <t>Have seen increased awareness of ED providers regarding avoidable tests and treatments</t>
  </si>
  <si>
    <t>ED access evening case manager - reviews and provides guidance to care team regarding appropriate patient status (e.g. observation vs. inpatient) and alternatives to admission.</t>
  </si>
  <si>
    <t>ED patients</t>
  </si>
  <si>
    <t>RN access case manager</t>
  </si>
  <si>
    <t>none</t>
  </si>
  <si>
    <t>Reduction of PAU and improve ED discharge planning</t>
  </si>
  <si>
    <t>Increase ED team knowledge of medical appropriateness of admission, observation and ED discharge</t>
  </si>
  <si>
    <t>Care transitions program that identifies patients at high risk for readmission, in hospital and home assessment and care planning and provision of community health workers in home support</t>
  </si>
  <si>
    <t>Patients at highest risk for readmission based on a predictive algorithm</t>
  </si>
  <si>
    <t>Nurse practitioner, RNs, community health workers</t>
  </si>
  <si>
    <t>Contracted service</t>
  </si>
  <si>
    <t>Maxim and Rightcare Solutions</t>
  </si>
  <si>
    <t>Reduction in readmissions</t>
  </si>
  <si>
    <t>TBD</t>
  </si>
  <si>
    <t>Partnering with non-acute healthcare facilities to reduce unncessary hospital utilization</t>
  </si>
  <si>
    <t>Non-emergent ED patients</t>
  </si>
  <si>
    <t>Urgent care providers</t>
  </si>
  <si>
    <t>Contracted</t>
  </si>
  <si>
    <t>Choice One</t>
  </si>
  <si>
    <t>decreased urgent care visits in the emergency setting</t>
  </si>
  <si>
    <t>Referral coordinator for patients without primary care physicians.  Reminds patients of appointments, lab test and post-discharge care.</t>
  </si>
  <si>
    <t>Patients who do not have a PCP or require immediate post-dicharge follow up</t>
  </si>
  <si>
    <t xml:space="preserve">Non-clinical </t>
  </si>
  <si>
    <t>Improved health care management in the community</t>
  </si>
  <si>
    <t>60% show rate for all scheduled appointments</t>
  </si>
  <si>
    <t>Physician Liaisons provide coordination of care with community providers on PAU reduction initiatives</t>
  </si>
  <si>
    <t>Community Provider patients</t>
  </si>
  <si>
    <t>Non-Clinical</t>
  </si>
  <si>
    <t>Community Providers</t>
  </si>
  <si>
    <t>Improved health management of high risk patients</t>
  </si>
  <si>
    <t>Provide evidence based self management for chronic disease patients</t>
  </si>
  <si>
    <t xml:space="preserve">chronic disease patients </t>
  </si>
  <si>
    <t>Non-clinical educator</t>
  </si>
  <si>
    <t>Equip patients with self-management tools</t>
  </si>
  <si>
    <t>Preferred provider for home care services to improve coordination of home care services with case management and care transitions</t>
  </si>
  <si>
    <t>Patients discharged to home with skilled care needs</t>
  </si>
  <si>
    <t>RNs</t>
  </si>
  <si>
    <t>1 (contract)</t>
  </si>
  <si>
    <t>Visiting Nurses Association of Maryland</t>
  </si>
  <si>
    <t>Improved home care management and reduction in readmissions</t>
  </si>
  <si>
    <t xml:space="preserve">Analysis of care best practices and understanding of cost of care tied to outcomes.  </t>
  </si>
  <si>
    <t>Sepsis, Joint Replacement, and Chest Pain</t>
  </si>
  <si>
    <t>no</t>
  </si>
  <si>
    <t>Is investment in regulated, unregulated space, or both?</t>
  </si>
  <si>
    <t>MD/Quality Staff/Nurse/Finance</t>
  </si>
  <si>
    <t>Shorter LOS, less readmissions, and shift from Observation to shorter ED visits.</t>
  </si>
  <si>
    <t>MD\Nursing\Quality\Finance</t>
  </si>
  <si>
    <t>Reduced PAUs</t>
  </si>
  <si>
    <t>Consolidation of lab and pharmacy services to provide faster turnaround and improve patient satisfaction &amp; decrease length of stay.  Also conduct ongoing blood utilization analysis to reduce utilization and improve patient outcomes.</t>
  </si>
  <si>
    <t>Inpatients</t>
  </si>
  <si>
    <t>Lab/Pharmacy/MD</t>
  </si>
  <si>
    <t>Price Waterhouse Cooper</t>
  </si>
  <si>
    <t>Reduced LOS and better patient outcomes for blood transfusion patients</t>
  </si>
  <si>
    <t>Capture and understand cost of care and tie to patient outcomes.  Manage the continuum of care through better data on all aspects of the patient.</t>
  </si>
  <si>
    <t>All regulated patients</t>
  </si>
  <si>
    <t>MD/Finance</t>
  </si>
  <si>
    <t>4+</t>
  </si>
  <si>
    <t>Lower cost of care and better patient satisfaction</t>
  </si>
  <si>
    <t>SJMC</t>
  </si>
  <si>
    <t>Nurse Practitioner</t>
  </si>
  <si>
    <t>Improved patient satisfaction through better management of end of life conditions and reduce excessive use of critical care services</t>
  </si>
  <si>
    <t>Expansion in palliative care</t>
  </si>
  <si>
    <t>Wound Care Clinic expansion</t>
  </si>
  <si>
    <t>WOC RNs and Tech</t>
  </si>
  <si>
    <t>The wound healing program provides wound care consultations and educational support to outpatients and their families regarding wound care management. These services have been shown to reduce ED visits and inpatient admissions.</t>
  </si>
  <si>
    <t>Pharmacist</t>
  </si>
  <si>
    <t>(Headcount 1) FY15 FTEs 0.67</t>
  </si>
  <si>
    <t>FY15 FTEs = 1.4</t>
  </si>
  <si>
    <t>Inpatients preparing for discharge</t>
  </si>
  <si>
    <t>Provide discharge medication instructions to inpatients with complex medication issues</t>
  </si>
  <si>
    <t>Equip patients with self mangement tools. Studies have shown that pharmaceutical counseling can reduce the potential for readmission</t>
  </si>
  <si>
    <t>Pharmacy Tech</t>
  </si>
  <si>
    <t>Reduce in-house medication errors</t>
  </si>
  <si>
    <t>SJMC has embarked on a multifaceted approach to improve patient care, safety and satisfaction, with a focus on education and care management investments to ensure that patients receive the most effective and efficient care in the right setting at the right time.</t>
  </si>
  <si>
    <t>Patients admitted throught the ED</t>
  </si>
  <si>
    <t>Pharmacy Tech interviews every patient admitted through the ED to ensure proper data collection of home medication history to reduce the risk of in-house medication errors</t>
  </si>
  <si>
    <t>Initial evaluation and scope of work completed.  Reduction efforts beginning in FY16.</t>
  </si>
  <si>
    <t>Grant Thornton</t>
  </si>
  <si>
    <t>This investment enables us to better measure outcomes so future change can be affected.</t>
  </si>
  <si>
    <t xml:space="preserve">UMMS system wide research and analysis on PAU volume.  Understanding what and where our potential is to decrease PAU, better placement of patients in more appropriate care settings, and best practices on managing patient flow inside as well as outside the hospital.  This is a multi-year engagement to better manage PAU patients with PAU being more broadly defined than the standard HSCRC definition.  Additional medical/chronic condiditon patients are included within this initiative. </t>
  </si>
  <si>
    <t>PAU population- HSCRC plus expanded UMMS definition</t>
  </si>
  <si>
    <t>Lumeris, Davita Healthcare Partners, Berkely Research Group, and St Paul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</si>
</sst>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color theme="0"/>
      <name val="Arial"/>
      <family val="2"/>
    </font>
    <font>
      <sz val="12"/>
      <color theme="1"/>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0" fontId="2" fillId="0" borderId="0" xfId="0" applyFont="1"/>
    <xf numFmtId="0" fontId="3" fillId="0" borderId="0" xfId="0" applyFont="1"/>
    <xf numFmtId="0" fontId="2" fillId="0" borderId="1" xfId="0" applyFont="1" applyBorder="1" applyAlignment="1">
      <alignment horizontal="right"/>
    </xf>
    <xf numFmtId="0" fontId="3" fillId="0" borderId="1" xfId="0" applyFont="1" applyBorder="1"/>
    <xf numFmtId="0" fontId="2" fillId="0" borderId="0" xfId="0" applyFont="1" applyAlignment="1">
      <alignment horizontal="right"/>
    </xf>
    <xf numFmtId="0" fontId="2" fillId="0" borderId="1" xfId="0" applyFont="1" applyBorder="1" applyAlignment="1">
      <alignment horizontal="right" wrapText="1"/>
    </xf>
    <xf numFmtId="0" fontId="3" fillId="0" borderId="0" xfId="0" applyFont="1" applyBorder="1"/>
    <xf numFmtId="0" fontId="2" fillId="0" borderId="1" xfId="0" applyFont="1" applyBorder="1" applyAlignment="1">
      <alignment horizontal="center"/>
    </xf>
    <xf numFmtId="0" fontId="3" fillId="0" borderId="1" xfId="0" applyFont="1" applyBorder="1" applyAlignment="1">
      <alignment wrapText="1"/>
    </xf>
    <xf numFmtId="0" fontId="4" fillId="0" borderId="1" xfId="0" applyFont="1" applyBorder="1" applyAlignment="1">
      <alignment wrapText="1"/>
    </xf>
    <xf numFmtId="0" fontId="4" fillId="0" borderId="0" xfId="0" applyFont="1"/>
    <xf numFmtId="44" fontId="3" fillId="0" borderId="1" xfId="1" applyFont="1" applyBorder="1" applyAlignment="1">
      <alignment wrapText="1"/>
    </xf>
    <xf numFmtId="15" fontId="3" fillId="0" borderId="1" xfId="0" applyNumberFormat="1" applyFont="1" applyBorder="1"/>
    <xf numFmtId="164" fontId="3" fillId="0" borderId="1" xfId="1" applyNumberFormat="1" applyFont="1" applyBorder="1" applyAlignment="1">
      <alignment wrapText="1"/>
    </xf>
    <xf numFmtId="16" fontId="3" fillId="0" borderId="1" xfId="0" applyNumberFormat="1" applyFont="1" applyBorder="1" applyAlignment="1">
      <alignment wrapText="1"/>
    </xf>
    <xf numFmtId="14" fontId="3" fillId="0" borderId="1" xfId="0" applyNumberFormat="1" applyFont="1" applyBorder="1" applyAlignment="1">
      <alignment wrapText="1"/>
    </xf>
    <xf numFmtId="44" fontId="3" fillId="0" borderId="1" xfId="1" applyFont="1" applyFill="1" applyBorder="1" applyAlignment="1">
      <alignment wrapText="1"/>
    </xf>
    <xf numFmtId="6" fontId="3" fillId="0" borderId="1" xfId="1" applyNumberFormat="1" applyFont="1" applyBorder="1" applyAlignment="1">
      <alignment wrapText="1"/>
    </xf>
    <xf numFmtId="164" fontId="3" fillId="0" borderId="1" xfId="0" applyNumberFormat="1" applyFont="1" applyBorder="1"/>
    <xf numFmtId="43" fontId="3" fillId="0" borderId="1" xfId="2" applyFont="1" applyBorder="1" applyAlignment="1">
      <alignment wrapText="1"/>
    </xf>
    <xf numFmtId="0" fontId="5" fillId="0" borderId="1" xfId="0" applyFont="1" applyBorder="1" applyAlignment="1">
      <alignment wrapText="1"/>
    </xf>
    <xf numFmtId="0" fontId="3" fillId="0" borderId="1" xfId="0" applyFont="1" applyBorder="1" applyAlignment="1">
      <alignment horizontal="right" wrapText="1"/>
    </xf>
    <xf numFmtId="43" fontId="3" fillId="0" borderId="1" xfId="2" applyFont="1" applyBorder="1" applyAlignment="1">
      <alignment horizontal="right" wrapText="1"/>
    </xf>
    <xf numFmtId="16" fontId="3" fillId="0" borderId="0" xfId="0" applyNumberFormat="1" applyFont="1"/>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lignment horizontal="left"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tabSelected="1" zoomScaleNormal="100" workbookViewId="0">
      <selection activeCell="E4" sqref="E4"/>
    </sheetView>
  </sheetViews>
  <sheetFormatPr defaultColWidth="9.140625" defaultRowHeight="14.25" x14ac:dyDescent="0.2"/>
  <cols>
    <col min="1" max="1" width="27.85546875" style="2" customWidth="1"/>
    <col min="2" max="2" width="51.85546875" style="2" bestFit="1" customWidth="1"/>
    <col min="3" max="3" width="3.140625" style="2" customWidth="1"/>
    <col min="4" max="4" width="36.7109375" style="2" bestFit="1" customWidth="1"/>
    <col min="5" max="5" width="15.85546875" style="2" bestFit="1" customWidth="1"/>
    <col min="6" max="16384" width="9.140625" style="2"/>
  </cols>
  <sheetData>
    <row r="1" spans="1:5" ht="15" x14ac:dyDescent="0.25">
      <c r="A1" s="1" t="s">
        <v>30</v>
      </c>
    </row>
    <row r="3" spans="1:5" ht="15" x14ac:dyDescent="0.25">
      <c r="A3" s="3" t="s">
        <v>0</v>
      </c>
      <c r="B3" s="4" t="s">
        <v>31</v>
      </c>
      <c r="C3" s="7"/>
      <c r="D3" s="3" t="s">
        <v>5</v>
      </c>
      <c r="E3" s="4">
        <v>16</v>
      </c>
    </row>
    <row r="4" spans="1:5" ht="46.9" customHeight="1" x14ac:dyDescent="0.25">
      <c r="A4" s="3" t="s">
        <v>1</v>
      </c>
      <c r="B4" s="13">
        <v>42277</v>
      </c>
      <c r="C4" s="7"/>
      <c r="D4" s="3" t="s">
        <v>2</v>
      </c>
      <c r="E4" s="12">
        <f>'Investment 1'!C6+'Investment 2'!C6+'Investment 3'!C6+'Investment 4'!C6+'Investment 5'!C6+'Investment 6'!C6+'Investment 7'!C6+'Investment 8'!C6+'Investment 9'!C6+'Investment 10'!C6+'Investment 11'!C6+'Investment 12'!C6+'UMMS- Clin Perf Imp'!C6+'UMMS- Pop Health'!C6+'UMMS- Op Perf Imp'!C6+'UMMS- Data Driven Outcomes'!C6</f>
        <v>2459944.5974665782</v>
      </c>
    </row>
    <row r="5" spans="1:5" ht="20.25" customHeight="1" x14ac:dyDescent="0.25">
      <c r="A5" s="3" t="s">
        <v>4</v>
      </c>
      <c r="B5" s="4" t="s">
        <v>28</v>
      </c>
      <c r="C5" s="7"/>
      <c r="D5" s="4"/>
      <c r="E5" s="19"/>
    </row>
    <row r="6" spans="1:5" ht="15" x14ac:dyDescent="0.25">
      <c r="A6" s="5"/>
    </row>
    <row r="7" spans="1:5" ht="46.5" customHeight="1" x14ac:dyDescent="0.25">
      <c r="A7" s="6" t="s">
        <v>3</v>
      </c>
      <c r="B7" s="25" t="s">
        <v>110</v>
      </c>
      <c r="C7" s="26"/>
      <c r="D7" s="26"/>
      <c r="E7" s="27"/>
    </row>
  </sheetData>
  <mergeCells count="1">
    <mergeCell ref="B7:E7"/>
  </mergeCells>
  <pageMargins left="0.7" right="0.7" top="0.75" bottom="0.75" header="0.3" footer="0.3"/>
  <pageSetup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C25" sqref="C25"/>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9</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19</v>
      </c>
      <c r="AJ3" s="11" t="s">
        <v>21</v>
      </c>
    </row>
    <row r="4" spans="1:36" ht="29.25" x14ac:dyDescent="0.25">
      <c r="A4" s="8">
        <v>4</v>
      </c>
      <c r="B4" s="9" t="s">
        <v>8</v>
      </c>
      <c r="C4" s="9" t="s">
        <v>98</v>
      </c>
      <c r="AJ4" s="11" t="s">
        <v>22</v>
      </c>
    </row>
    <row r="5" spans="1:36" ht="15" x14ac:dyDescent="0.25">
      <c r="A5" s="8">
        <v>5</v>
      </c>
      <c r="B5" s="9" t="s">
        <v>9</v>
      </c>
      <c r="C5" s="9" t="s">
        <v>72</v>
      </c>
      <c r="AJ5" s="11" t="s">
        <v>23</v>
      </c>
    </row>
    <row r="6" spans="1:36" ht="15" x14ac:dyDescent="0.25">
      <c r="A6" s="8">
        <v>6</v>
      </c>
      <c r="B6" s="9" t="s">
        <v>10</v>
      </c>
      <c r="C6" s="12">
        <f>4500*5</f>
        <v>22500</v>
      </c>
      <c r="AJ6" s="11" t="s">
        <v>24</v>
      </c>
    </row>
    <row r="7" spans="1:36" ht="29.25" x14ac:dyDescent="0.25">
      <c r="A7" s="8">
        <v>7</v>
      </c>
      <c r="B7" s="9" t="s">
        <v>11</v>
      </c>
      <c r="C7" s="12">
        <v>0</v>
      </c>
    </row>
    <row r="8" spans="1:36" ht="29.25" x14ac:dyDescent="0.25">
      <c r="A8" s="8">
        <v>8</v>
      </c>
      <c r="B8" s="9" t="s">
        <v>29</v>
      </c>
      <c r="C8" s="9" t="s">
        <v>23</v>
      </c>
    </row>
    <row r="9" spans="1:36" ht="15" x14ac:dyDescent="0.25">
      <c r="A9" s="8">
        <v>9</v>
      </c>
      <c r="B9" s="9" t="s">
        <v>12</v>
      </c>
      <c r="C9" s="16">
        <v>41821</v>
      </c>
    </row>
    <row r="10" spans="1:36" ht="15" x14ac:dyDescent="0.25">
      <c r="A10" s="8">
        <v>10</v>
      </c>
      <c r="B10" s="9" t="s">
        <v>25</v>
      </c>
      <c r="C10" s="16">
        <v>42036</v>
      </c>
    </row>
    <row r="11" spans="1:36" ht="15" x14ac:dyDescent="0.25">
      <c r="A11" s="8">
        <v>11</v>
      </c>
      <c r="B11" s="9" t="s">
        <v>26</v>
      </c>
      <c r="C11" s="9" t="s">
        <v>96</v>
      </c>
    </row>
    <row r="12" spans="1:36" ht="15" x14ac:dyDescent="0.25">
      <c r="A12" s="8">
        <v>12</v>
      </c>
      <c r="B12" s="9" t="s">
        <v>15</v>
      </c>
      <c r="C12" s="20">
        <f>1/12*5</f>
        <v>0.41666666666666663</v>
      </c>
    </row>
    <row r="13" spans="1:36" ht="15" x14ac:dyDescent="0.25">
      <c r="A13" s="8">
        <v>13</v>
      </c>
      <c r="B13" s="9" t="s">
        <v>13</v>
      </c>
      <c r="C13" s="9"/>
    </row>
    <row r="14" spans="1:36" ht="29.25" x14ac:dyDescent="0.25">
      <c r="A14" s="8">
        <v>14</v>
      </c>
      <c r="B14" s="9" t="s">
        <v>14</v>
      </c>
      <c r="C14" s="9" t="s">
        <v>35</v>
      </c>
    </row>
    <row r="15" spans="1:36" ht="29.25" x14ac:dyDescent="0.25">
      <c r="A15" s="8">
        <v>15</v>
      </c>
      <c r="B15" s="9" t="s">
        <v>16</v>
      </c>
      <c r="C15" s="9" t="s">
        <v>97</v>
      </c>
    </row>
    <row r="16" spans="1:36" ht="43.5" x14ac:dyDescent="0.25">
      <c r="A16" s="8">
        <v>16</v>
      </c>
      <c r="B16" s="9" t="s">
        <v>18</v>
      </c>
      <c r="C16" s="9" t="s">
        <v>50</v>
      </c>
    </row>
    <row r="17" spans="1:3" ht="15" x14ac:dyDescent="0.25">
      <c r="A17" s="8">
        <v>17</v>
      </c>
      <c r="B17" s="9" t="s">
        <v>17</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C6" sqref="C6"/>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10</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19</v>
      </c>
      <c r="AJ3" s="11" t="s">
        <v>21</v>
      </c>
    </row>
    <row r="4" spans="1:36" ht="29.25" x14ac:dyDescent="0.25">
      <c r="A4" s="8">
        <v>4</v>
      </c>
      <c r="B4" s="9" t="s">
        <v>8</v>
      </c>
      <c r="C4" s="9" t="s">
        <v>99</v>
      </c>
      <c r="AJ4" s="11" t="s">
        <v>22</v>
      </c>
    </row>
    <row r="5" spans="1:36" ht="15" x14ac:dyDescent="0.25">
      <c r="A5" s="8">
        <v>5</v>
      </c>
      <c r="B5" s="9" t="s">
        <v>9</v>
      </c>
      <c r="C5" s="9" t="s">
        <v>72</v>
      </c>
      <c r="AJ5" s="11" t="s">
        <v>23</v>
      </c>
    </row>
    <row r="6" spans="1:36" ht="15" x14ac:dyDescent="0.25">
      <c r="A6" s="8">
        <v>6</v>
      </c>
      <c r="B6" s="9" t="s">
        <v>10</v>
      </c>
      <c r="C6" s="12">
        <v>344658</v>
      </c>
      <c r="AJ6" s="11" t="s">
        <v>24</v>
      </c>
    </row>
    <row r="7" spans="1:36" ht="29.25" x14ac:dyDescent="0.25">
      <c r="A7" s="8">
        <v>7</v>
      </c>
      <c r="B7" s="9" t="s">
        <v>11</v>
      </c>
      <c r="C7" s="12">
        <v>0</v>
      </c>
    </row>
    <row r="8" spans="1:36" ht="29.25" x14ac:dyDescent="0.25">
      <c r="A8" s="8">
        <v>8</v>
      </c>
      <c r="B8" s="9" t="s">
        <v>29</v>
      </c>
      <c r="C8" s="9" t="s">
        <v>22</v>
      </c>
    </row>
    <row r="9" spans="1:36" ht="15" x14ac:dyDescent="0.25">
      <c r="A9" s="8">
        <v>9</v>
      </c>
      <c r="B9" s="9" t="s">
        <v>12</v>
      </c>
      <c r="C9" s="16">
        <v>41609</v>
      </c>
    </row>
    <row r="10" spans="1:36" ht="15" x14ac:dyDescent="0.25">
      <c r="A10" s="8">
        <v>10</v>
      </c>
      <c r="B10" s="9" t="s">
        <v>25</v>
      </c>
      <c r="C10" s="16">
        <v>41821</v>
      </c>
    </row>
    <row r="11" spans="1:36" ht="15" x14ac:dyDescent="0.25">
      <c r="A11" s="8">
        <v>11</v>
      </c>
      <c r="B11" s="9" t="s">
        <v>26</v>
      </c>
      <c r="C11" s="9" t="s">
        <v>100</v>
      </c>
    </row>
    <row r="12" spans="1:36" ht="15" x14ac:dyDescent="0.25">
      <c r="A12" s="8">
        <v>12</v>
      </c>
      <c r="B12" s="9" t="s">
        <v>15</v>
      </c>
      <c r="C12" s="20">
        <v>3</v>
      </c>
    </row>
    <row r="13" spans="1:36" ht="15" x14ac:dyDescent="0.25">
      <c r="A13" s="8">
        <v>13</v>
      </c>
      <c r="B13" s="9" t="s">
        <v>13</v>
      </c>
      <c r="C13" s="9"/>
    </row>
    <row r="14" spans="1:36" ht="29.25" x14ac:dyDescent="0.25">
      <c r="A14" s="8">
        <v>14</v>
      </c>
      <c r="B14" s="9" t="s">
        <v>14</v>
      </c>
      <c r="C14" s="9" t="s">
        <v>35</v>
      </c>
    </row>
    <row r="15" spans="1:36" ht="60.75" x14ac:dyDescent="0.25">
      <c r="A15" s="8">
        <v>15</v>
      </c>
      <c r="B15" s="9" t="s">
        <v>16</v>
      </c>
      <c r="C15" s="21" t="s">
        <v>101</v>
      </c>
    </row>
    <row r="16" spans="1:36" ht="43.5" x14ac:dyDescent="0.25">
      <c r="A16" s="8">
        <v>16</v>
      </c>
      <c r="B16" s="9" t="s">
        <v>18</v>
      </c>
      <c r="C16" s="9" t="s">
        <v>50</v>
      </c>
    </row>
    <row r="17" spans="1:3" ht="15" x14ac:dyDescent="0.25">
      <c r="A17" s="8">
        <v>17</v>
      </c>
      <c r="B17" s="9" t="s">
        <v>17</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
  <sheetViews>
    <sheetView zoomScaleNormal="100" workbookViewId="0">
      <selection activeCell="C6" sqref="C6"/>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11</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19</v>
      </c>
      <c r="AJ3" s="11" t="s">
        <v>21</v>
      </c>
    </row>
    <row r="4" spans="1:36" ht="43.5" x14ac:dyDescent="0.25">
      <c r="A4" s="8">
        <v>4</v>
      </c>
      <c r="B4" s="9" t="s">
        <v>8</v>
      </c>
      <c r="C4" s="9" t="s">
        <v>112</v>
      </c>
      <c r="AJ4" s="11" t="s">
        <v>22</v>
      </c>
    </row>
    <row r="5" spans="1:36" ht="15" x14ac:dyDescent="0.25">
      <c r="A5" s="8">
        <v>5</v>
      </c>
      <c r="B5" s="9" t="s">
        <v>9</v>
      </c>
      <c r="C5" s="9" t="s">
        <v>111</v>
      </c>
      <c r="AJ5" s="11" t="s">
        <v>23</v>
      </c>
    </row>
    <row r="6" spans="1:36" ht="15" x14ac:dyDescent="0.25">
      <c r="A6" s="8">
        <v>6</v>
      </c>
      <c r="B6" s="9" t="s">
        <v>10</v>
      </c>
      <c r="C6" s="12">
        <f>10.5*365*15*1.21</f>
        <v>69559.875</v>
      </c>
      <c r="AJ6" s="11" t="s">
        <v>24</v>
      </c>
    </row>
    <row r="7" spans="1:36" ht="29.25" x14ac:dyDescent="0.25">
      <c r="A7" s="8">
        <v>7</v>
      </c>
      <c r="B7" s="9" t="s">
        <v>11</v>
      </c>
      <c r="C7" s="12">
        <v>0</v>
      </c>
    </row>
    <row r="8" spans="1:36" ht="29.25" x14ac:dyDescent="0.25">
      <c r="A8" s="8">
        <v>8</v>
      </c>
      <c r="B8" s="9" t="s">
        <v>29</v>
      </c>
      <c r="C8" s="9" t="s">
        <v>22</v>
      </c>
    </row>
    <row r="9" spans="1:36" ht="15" x14ac:dyDescent="0.25">
      <c r="A9" s="8">
        <v>9</v>
      </c>
      <c r="B9" s="9" t="s">
        <v>12</v>
      </c>
      <c r="C9" s="16"/>
    </row>
    <row r="10" spans="1:36" ht="15" x14ac:dyDescent="0.25">
      <c r="A10" s="8">
        <v>10</v>
      </c>
      <c r="B10" s="9" t="s">
        <v>25</v>
      </c>
      <c r="C10" s="16"/>
    </row>
    <row r="11" spans="1:36" ht="15" x14ac:dyDescent="0.25">
      <c r="A11" s="8">
        <v>11</v>
      </c>
      <c r="B11" s="9" t="s">
        <v>26</v>
      </c>
      <c r="C11" s="9" t="s">
        <v>108</v>
      </c>
    </row>
    <row r="12" spans="1:36" ht="15" x14ac:dyDescent="0.25">
      <c r="A12" s="8">
        <v>12</v>
      </c>
      <c r="B12" s="9" t="s">
        <v>15</v>
      </c>
      <c r="C12" s="20">
        <f>10.5*365/2080</f>
        <v>1.8425480769230769</v>
      </c>
    </row>
    <row r="13" spans="1:36" ht="15" x14ac:dyDescent="0.25">
      <c r="A13" s="8">
        <v>13</v>
      </c>
      <c r="B13" s="9" t="s">
        <v>13</v>
      </c>
      <c r="C13" s="9" t="s">
        <v>35</v>
      </c>
    </row>
    <row r="14" spans="1:36" ht="29.25" x14ac:dyDescent="0.25">
      <c r="A14" s="8">
        <v>14</v>
      </c>
      <c r="B14" s="9" t="s">
        <v>14</v>
      </c>
      <c r="C14" s="9" t="s">
        <v>35</v>
      </c>
    </row>
    <row r="15" spans="1:36" ht="15.75" x14ac:dyDescent="0.25">
      <c r="A15" s="8">
        <v>15</v>
      </c>
      <c r="B15" s="9" t="s">
        <v>16</v>
      </c>
      <c r="C15" s="21" t="s">
        <v>109</v>
      </c>
    </row>
    <row r="16" spans="1:36" ht="43.5" x14ac:dyDescent="0.25">
      <c r="A16" s="8">
        <v>16</v>
      </c>
      <c r="B16" s="9" t="s">
        <v>18</v>
      </c>
      <c r="C16" s="9" t="s">
        <v>50</v>
      </c>
    </row>
    <row r="17" spans="1:3" ht="15" x14ac:dyDescent="0.25">
      <c r="A17" s="8">
        <v>17</v>
      </c>
      <c r="B17" s="9" t="s">
        <v>17</v>
      </c>
      <c r="C17" s="9"/>
    </row>
    <row r="25" spans="1:3" x14ac:dyDescent="0.2">
      <c r="C25" s="24"/>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
  <sheetViews>
    <sheetView zoomScaleNormal="100" workbookViewId="0">
      <selection activeCell="C27" sqref="C27"/>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12</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19</v>
      </c>
      <c r="AJ3" s="11" t="s">
        <v>21</v>
      </c>
    </row>
    <row r="4" spans="1:36" ht="29.25" x14ac:dyDescent="0.25">
      <c r="A4" s="8">
        <v>4</v>
      </c>
      <c r="B4" s="9" t="s">
        <v>8</v>
      </c>
      <c r="C4" s="9" t="s">
        <v>106</v>
      </c>
      <c r="AJ4" s="11" t="s">
        <v>22</v>
      </c>
    </row>
    <row r="5" spans="1:36" ht="15" x14ac:dyDescent="0.25">
      <c r="A5" s="8">
        <v>5</v>
      </c>
      <c r="B5" s="9" t="s">
        <v>9</v>
      </c>
      <c r="C5" s="9" t="s">
        <v>105</v>
      </c>
      <c r="AJ5" s="11" t="s">
        <v>23</v>
      </c>
    </row>
    <row r="6" spans="1:36" ht="15" x14ac:dyDescent="0.25">
      <c r="A6" s="8">
        <v>6</v>
      </c>
      <c r="B6" s="9" t="s">
        <v>10</v>
      </c>
      <c r="C6" s="12">
        <f>51.5*2.5*2080*1.21</f>
        <v>324038</v>
      </c>
      <c r="AJ6" s="11" t="s">
        <v>24</v>
      </c>
    </row>
    <row r="7" spans="1:36" ht="29.25" x14ac:dyDescent="0.25">
      <c r="A7" s="8">
        <v>7</v>
      </c>
      <c r="B7" s="9" t="s">
        <v>11</v>
      </c>
      <c r="C7" s="12">
        <v>0</v>
      </c>
    </row>
    <row r="8" spans="1:36" ht="29.25" x14ac:dyDescent="0.25">
      <c r="A8" s="8">
        <v>8</v>
      </c>
      <c r="B8" s="9" t="s">
        <v>29</v>
      </c>
      <c r="C8" s="9" t="s">
        <v>22</v>
      </c>
    </row>
    <row r="9" spans="1:36" ht="15" x14ac:dyDescent="0.25">
      <c r="A9" s="8">
        <v>9</v>
      </c>
      <c r="B9" s="9" t="s">
        <v>12</v>
      </c>
      <c r="C9" s="16"/>
    </row>
    <row r="10" spans="1:36" ht="15" x14ac:dyDescent="0.25">
      <c r="A10" s="8">
        <v>10</v>
      </c>
      <c r="B10" s="9" t="s">
        <v>25</v>
      </c>
      <c r="C10" s="16"/>
    </row>
    <row r="11" spans="1:36" ht="15" x14ac:dyDescent="0.25">
      <c r="A11" s="8">
        <v>11</v>
      </c>
      <c r="B11" s="9" t="s">
        <v>26</v>
      </c>
      <c r="C11" s="9" t="s">
        <v>102</v>
      </c>
    </row>
    <row r="12" spans="1:36" ht="15" x14ac:dyDescent="0.25">
      <c r="A12" s="8">
        <v>12</v>
      </c>
      <c r="B12" s="9" t="s">
        <v>15</v>
      </c>
      <c r="C12" s="20">
        <v>2.5</v>
      </c>
    </row>
    <row r="13" spans="1:36" ht="15" x14ac:dyDescent="0.25">
      <c r="A13" s="8">
        <v>13</v>
      </c>
      <c r="B13" s="9" t="s">
        <v>13</v>
      </c>
      <c r="C13" s="9" t="s">
        <v>35</v>
      </c>
    </row>
    <row r="14" spans="1:36" ht="29.25" x14ac:dyDescent="0.25">
      <c r="A14" s="8">
        <v>14</v>
      </c>
      <c r="B14" s="9" t="s">
        <v>14</v>
      </c>
      <c r="C14" s="9" t="s">
        <v>35</v>
      </c>
    </row>
    <row r="15" spans="1:36" ht="30.75" x14ac:dyDescent="0.25">
      <c r="A15" s="8">
        <v>15</v>
      </c>
      <c r="B15" s="9" t="s">
        <v>16</v>
      </c>
      <c r="C15" s="21" t="s">
        <v>107</v>
      </c>
    </row>
    <row r="16" spans="1:36" ht="43.5" x14ac:dyDescent="0.25">
      <c r="A16" s="8">
        <v>16</v>
      </c>
      <c r="B16" s="9" t="s">
        <v>18</v>
      </c>
      <c r="C16" s="9" t="s">
        <v>50</v>
      </c>
    </row>
    <row r="17" spans="1:3" ht="15" x14ac:dyDescent="0.25">
      <c r="A17" s="8">
        <v>17</v>
      </c>
      <c r="B17" s="9" t="s">
        <v>17</v>
      </c>
      <c r="C17" s="9"/>
    </row>
    <row r="25" spans="1:3" x14ac:dyDescent="0.2">
      <c r="C25" s="24"/>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C6" sqref="C6"/>
    </sheetView>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13</v>
      </c>
      <c r="AJ1" s="10" t="s">
        <v>19</v>
      </c>
    </row>
    <row r="2" spans="1:36" ht="18.75" customHeight="1" x14ac:dyDescent="0.25">
      <c r="A2" s="8">
        <v>2</v>
      </c>
      <c r="B2" s="4" t="s">
        <v>7</v>
      </c>
      <c r="C2" s="9" t="s">
        <v>95</v>
      </c>
      <c r="AJ2" s="11" t="s">
        <v>20</v>
      </c>
    </row>
    <row r="3" spans="1:36" ht="18.75" customHeight="1" x14ac:dyDescent="0.25">
      <c r="A3" s="8">
        <v>3</v>
      </c>
      <c r="B3" s="4" t="s">
        <v>27</v>
      </c>
      <c r="C3" s="4" t="s">
        <v>20</v>
      </c>
      <c r="AJ3" s="11" t="s">
        <v>21</v>
      </c>
    </row>
    <row r="4" spans="1:36" ht="29.25" x14ac:dyDescent="0.25">
      <c r="A4" s="8">
        <v>4</v>
      </c>
      <c r="B4" s="4" t="s">
        <v>8</v>
      </c>
      <c r="C4" s="9" t="s">
        <v>77</v>
      </c>
      <c r="AJ4" s="11" t="s">
        <v>22</v>
      </c>
    </row>
    <row r="5" spans="1:36" ht="18.75" customHeight="1" x14ac:dyDescent="0.25">
      <c r="A5" s="8">
        <v>5</v>
      </c>
      <c r="B5" s="4" t="s">
        <v>9</v>
      </c>
      <c r="C5" s="9" t="s">
        <v>78</v>
      </c>
      <c r="AJ5" s="11" t="s">
        <v>23</v>
      </c>
    </row>
    <row r="6" spans="1:36" ht="18.75" customHeight="1" x14ac:dyDescent="0.25">
      <c r="A6" s="8">
        <v>6</v>
      </c>
      <c r="B6" s="4" t="s">
        <v>10</v>
      </c>
      <c r="C6" s="18">
        <v>42169.242707795558</v>
      </c>
      <c r="AJ6" s="11" t="s">
        <v>24</v>
      </c>
    </row>
    <row r="7" spans="1:36" ht="18.75" customHeight="1" x14ac:dyDescent="0.25">
      <c r="A7" s="8">
        <v>7</v>
      </c>
      <c r="B7" s="4" t="s">
        <v>11</v>
      </c>
      <c r="C7" s="12" t="s">
        <v>79</v>
      </c>
    </row>
    <row r="8" spans="1:36" ht="18.75" customHeight="1" x14ac:dyDescent="0.25">
      <c r="A8" s="8">
        <v>8</v>
      </c>
      <c r="B8" s="4" t="s">
        <v>80</v>
      </c>
      <c r="C8" s="9" t="s">
        <v>22</v>
      </c>
    </row>
    <row r="9" spans="1:36" ht="18.75" customHeight="1" x14ac:dyDescent="0.25">
      <c r="A9" s="8">
        <v>9</v>
      </c>
      <c r="B9" s="4" t="s">
        <v>12</v>
      </c>
      <c r="C9" s="16">
        <v>41821</v>
      </c>
    </row>
    <row r="10" spans="1:36" ht="18.75" customHeight="1" x14ac:dyDescent="0.25">
      <c r="A10" s="8">
        <v>10</v>
      </c>
      <c r="B10" s="4" t="s">
        <v>25</v>
      </c>
      <c r="C10" s="16">
        <v>41821</v>
      </c>
    </row>
    <row r="11" spans="1:36" ht="18.75" customHeight="1" x14ac:dyDescent="0.25">
      <c r="A11" s="8">
        <v>11</v>
      </c>
      <c r="B11" s="4" t="s">
        <v>26</v>
      </c>
      <c r="C11" s="9" t="s">
        <v>81</v>
      </c>
    </row>
    <row r="12" spans="1:36" ht="18.75" customHeight="1" x14ac:dyDescent="0.25">
      <c r="A12" s="8">
        <v>12</v>
      </c>
      <c r="B12" s="4" t="s">
        <v>15</v>
      </c>
      <c r="C12" s="9">
        <v>4.5</v>
      </c>
    </row>
    <row r="13" spans="1:36" ht="18.75" customHeight="1" x14ac:dyDescent="0.25">
      <c r="A13" s="8">
        <v>13</v>
      </c>
      <c r="B13" s="4" t="s">
        <v>13</v>
      </c>
      <c r="C13" s="9"/>
    </row>
    <row r="14" spans="1:36" ht="18.75" customHeight="1" x14ac:dyDescent="0.25">
      <c r="A14" s="8">
        <v>14</v>
      </c>
      <c r="B14" s="4" t="s">
        <v>14</v>
      </c>
      <c r="C14" s="9"/>
    </row>
    <row r="15" spans="1:36" ht="29.25" x14ac:dyDescent="0.25">
      <c r="A15" s="8">
        <v>15</v>
      </c>
      <c r="B15" s="4" t="s">
        <v>16</v>
      </c>
      <c r="C15" s="9" t="s">
        <v>82</v>
      </c>
    </row>
    <row r="16" spans="1:36" ht="29.25" x14ac:dyDescent="0.25">
      <c r="A16" s="8">
        <v>16</v>
      </c>
      <c r="B16" s="9" t="s">
        <v>18</v>
      </c>
      <c r="C16" s="9"/>
    </row>
    <row r="17" spans="1:3" ht="18.75" customHeight="1" x14ac:dyDescent="0.25">
      <c r="A17" s="8">
        <v>17</v>
      </c>
      <c r="B17" s="4" t="s">
        <v>17</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C6" sqref="C6"/>
    </sheetView>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14</v>
      </c>
      <c r="AJ1" s="10" t="s">
        <v>19</v>
      </c>
    </row>
    <row r="2" spans="1:36" ht="18.75" customHeight="1" x14ac:dyDescent="0.25">
      <c r="A2" s="8">
        <v>2</v>
      </c>
      <c r="B2" s="4" t="s">
        <v>7</v>
      </c>
      <c r="C2" s="9" t="s">
        <v>95</v>
      </c>
      <c r="AJ2" s="11" t="s">
        <v>20</v>
      </c>
    </row>
    <row r="3" spans="1:36" ht="18.75" customHeight="1" x14ac:dyDescent="0.25">
      <c r="A3" s="8">
        <v>3</v>
      </c>
      <c r="B3" s="4" t="s">
        <v>27</v>
      </c>
      <c r="C3" s="4" t="s">
        <v>19</v>
      </c>
      <c r="AJ3" s="11" t="s">
        <v>21</v>
      </c>
    </row>
    <row r="4" spans="1:36" ht="129" x14ac:dyDescent="0.25">
      <c r="A4" s="8">
        <v>4</v>
      </c>
      <c r="B4" s="4" t="s">
        <v>8</v>
      </c>
      <c r="C4" s="9" t="s">
        <v>116</v>
      </c>
      <c r="AJ4" s="11" t="s">
        <v>22</v>
      </c>
    </row>
    <row r="5" spans="1:36" ht="18.75" customHeight="1" x14ac:dyDescent="0.25">
      <c r="A5" s="8">
        <v>5</v>
      </c>
      <c r="B5" s="4" t="s">
        <v>9</v>
      </c>
      <c r="C5" s="9" t="s">
        <v>117</v>
      </c>
      <c r="AJ5" s="11" t="s">
        <v>23</v>
      </c>
    </row>
    <row r="6" spans="1:36" ht="18.75" customHeight="1" x14ac:dyDescent="0.25">
      <c r="A6" s="8">
        <v>6</v>
      </c>
      <c r="B6" s="4" t="s">
        <v>10</v>
      </c>
      <c r="C6" s="18">
        <v>291956.20270668931</v>
      </c>
      <c r="AJ6" s="11" t="s">
        <v>24</v>
      </c>
    </row>
    <row r="7" spans="1:36" ht="18.75" customHeight="1" x14ac:dyDescent="0.25">
      <c r="A7" s="8">
        <v>7</v>
      </c>
      <c r="B7" s="4" t="s">
        <v>11</v>
      </c>
      <c r="C7" s="12" t="s">
        <v>79</v>
      </c>
    </row>
    <row r="8" spans="1:36" ht="18.75" customHeight="1" x14ac:dyDescent="0.25">
      <c r="A8" s="8">
        <v>8</v>
      </c>
      <c r="B8" s="4" t="s">
        <v>80</v>
      </c>
      <c r="C8" s="9" t="s">
        <v>24</v>
      </c>
    </row>
    <row r="9" spans="1:36" ht="18.75" customHeight="1" x14ac:dyDescent="0.25">
      <c r="A9" s="8">
        <v>9</v>
      </c>
      <c r="B9" s="4" t="s">
        <v>12</v>
      </c>
      <c r="C9" s="16">
        <v>41821</v>
      </c>
    </row>
    <row r="10" spans="1:36" ht="18.75" customHeight="1" x14ac:dyDescent="0.25">
      <c r="A10" s="8">
        <v>10</v>
      </c>
      <c r="B10" s="4" t="s">
        <v>25</v>
      </c>
      <c r="C10" s="16">
        <v>41821</v>
      </c>
    </row>
    <row r="11" spans="1:36" ht="18.75" customHeight="1" x14ac:dyDescent="0.25">
      <c r="A11" s="8">
        <v>11</v>
      </c>
      <c r="B11" s="4" t="s">
        <v>26</v>
      </c>
      <c r="C11" s="9" t="s">
        <v>83</v>
      </c>
    </row>
    <row r="12" spans="1:36" ht="18.75" customHeight="1" x14ac:dyDescent="0.25">
      <c r="A12" s="8">
        <v>12</v>
      </c>
      <c r="B12" s="4" t="s">
        <v>15</v>
      </c>
      <c r="C12" s="9"/>
    </row>
    <row r="13" spans="1:36" ht="29.25" x14ac:dyDescent="0.25">
      <c r="A13" s="8">
        <v>13</v>
      </c>
      <c r="B13" s="4" t="s">
        <v>13</v>
      </c>
      <c r="C13" s="9" t="s">
        <v>118</v>
      </c>
    </row>
    <row r="14" spans="1:36" ht="18.75" customHeight="1" x14ac:dyDescent="0.25">
      <c r="A14" s="8">
        <v>14</v>
      </c>
      <c r="B14" s="4" t="s">
        <v>14</v>
      </c>
      <c r="C14" s="9" t="s">
        <v>41</v>
      </c>
    </row>
    <row r="15" spans="1:36" ht="18.75" customHeight="1" x14ac:dyDescent="0.25">
      <c r="A15" s="8">
        <v>15</v>
      </c>
      <c r="B15" s="4" t="s">
        <v>16</v>
      </c>
      <c r="C15" s="9" t="s">
        <v>84</v>
      </c>
    </row>
    <row r="16" spans="1:36" ht="32.25" customHeight="1" x14ac:dyDescent="0.25">
      <c r="A16" s="8">
        <v>16</v>
      </c>
      <c r="B16" s="9" t="s">
        <v>18</v>
      </c>
      <c r="C16" s="9" t="s">
        <v>113</v>
      </c>
    </row>
    <row r="17" spans="1:3" ht="18.75" customHeight="1" x14ac:dyDescent="0.25">
      <c r="A17" s="8">
        <v>17</v>
      </c>
      <c r="B17" s="4" t="s">
        <v>17</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C6" sqref="C6"/>
    </sheetView>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15</v>
      </c>
      <c r="AJ1" s="10" t="s">
        <v>19</v>
      </c>
    </row>
    <row r="2" spans="1:36" ht="18.75" customHeight="1" x14ac:dyDescent="0.25">
      <c r="A2" s="8">
        <v>2</v>
      </c>
      <c r="B2" s="4" t="s">
        <v>7</v>
      </c>
      <c r="C2" s="9" t="s">
        <v>95</v>
      </c>
      <c r="AJ2" s="11" t="s">
        <v>20</v>
      </c>
    </row>
    <row r="3" spans="1:36" ht="18.75" customHeight="1" x14ac:dyDescent="0.25">
      <c r="A3" s="8">
        <v>3</v>
      </c>
      <c r="B3" s="4" t="s">
        <v>27</v>
      </c>
      <c r="C3" s="4" t="s">
        <v>20</v>
      </c>
      <c r="AJ3" s="11" t="s">
        <v>21</v>
      </c>
    </row>
    <row r="4" spans="1:36" ht="72" x14ac:dyDescent="0.25">
      <c r="A4" s="8">
        <v>4</v>
      </c>
      <c r="B4" s="4" t="s">
        <v>8</v>
      </c>
      <c r="C4" s="9" t="s">
        <v>85</v>
      </c>
      <c r="AJ4" s="11" t="s">
        <v>22</v>
      </c>
    </row>
    <row r="5" spans="1:36" ht="18.75" customHeight="1" x14ac:dyDescent="0.25">
      <c r="A5" s="8">
        <v>5</v>
      </c>
      <c r="B5" s="4" t="s">
        <v>9</v>
      </c>
      <c r="C5" s="9" t="s">
        <v>86</v>
      </c>
      <c r="AJ5" s="11" t="s">
        <v>23</v>
      </c>
    </row>
    <row r="6" spans="1:36" ht="18.75" customHeight="1" x14ac:dyDescent="0.25">
      <c r="A6" s="8">
        <v>6</v>
      </c>
      <c r="B6" s="4" t="s">
        <v>10</v>
      </c>
      <c r="C6" s="18">
        <v>118789.17066155322</v>
      </c>
      <c r="AJ6" s="11" t="s">
        <v>24</v>
      </c>
    </row>
    <row r="7" spans="1:36" ht="18.75" customHeight="1" x14ac:dyDescent="0.25">
      <c r="A7" s="8">
        <v>7</v>
      </c>
      <c r="B7" s="4" t="s">
        <v>11</v>
      </c>
      <c r="C7" s="12" t="s">
        <v>79</v>
      </c>
    </row>
    <row r="8" spans="1:36" ht="18.75" customHeight="1" x14ac:dyDescent="0.25">
      <c r="A8" s="8">
        <v>8</v>
      </c>
      <c r="B8" s="4" t="s">
        <v>80</v>
      </c>
      <c r="C8" s="9" t="s">
        <v>24</v>
      </c>
    </row>
    <row r="9" spans="1:36" ht="18.75" customHeight="1" x14ac:dyDescent="0.25">
      <c r="A9" s="8">
        <v>9</v>
      </c>
      <c r="B9" s="4" t="s">
        <v>12</v>
      </c>
      <c r="C9" s="16">
        <v>41821</v>
      </c>
    </row>
    <row r="10" spans="1:36" ht="18.75" customHeight="1" x14ac:dyDescent="0.25">
      <c r="A10" s="8">
        <v>10</v>
      </c>
      <c r="B10" s="4" t="s">
        <v>25</v>
      </c>
      <c r="C10" s="16">
        <v>41821</v>
      </c>
    </row>
    <row r="11" spans="1:36" ht="18.75" customHeight="1" x14ac:dyDescent="0.25">
      <c r="A11" s="8">
        <v>11</v>
      </c>
      <c r="B11" s="4" t="s">
        <v>26</v>
      </c>
      <c r="C11" s="9" t="s">
        <v>87</v>
      </c>
    </row>
    <row r="12" spans="1:36" ht="18.75" customHeight="1" x14ac:dyDescent="0.25">
      <c r="A12" s="8">
        <v>12</v>
      </c>
      <c r="B12" s="4" t="s">
        <v>15</v>
      </c>
      <c r="C12" s="9"/>
    </row>
    <row r="13" spans="1:36" ht="18.75" customHeight="1" x14ac:dyDescent="0.25">
      <c r="A13" s="8">
        <v>13</v>
      </c>
      <c r="B13" s="4" t="s">
        <v>13</v>
      </c>
      <c r="C13" s="9" t="s">
        <v>88</v>
      </c>
    </row>
    <row r="14" spans="1:36" ht="18.75" customHeight="1" x14ac:dyDescent="0.25">
      <c r="A14" s="8">
        <v>14</v>
      </c>
      <c r="B14" s="4" t="s">
        <v>14</v>
      </c>
      <c r="C14" s="9"/>
    </row>
    <row r="15" spans="1:36" ht="18.75" customHeight="1" x14ac:dyDescent="0.25">
      <c r="A15" s="8">
        <v>15</v>
      </c>
      <c r="B15" s="4" t="s">
        <v>16</v>
      </c>
      <c r="C15" s="9" t="s">
        <v>89</v>
      </c>
    </row>
    <row r="16" spans="1:36" ht="32.25" customHeight="1" x14ac:dyDescent="0.25">
      <c r="A16" s="8">
        <v>16</v>
      </c>
      <c r="B16" s="9" t="s">
        <v>18</v>
      </c>
      <c r="C16" s="9"/>
    </row>
    <row r="17" spans="1:3" ht="18.75" customHeight="1" x14ac:dyDescent="0.25">
      <c r="A17" s="8">
        <v>17</v>
      </c>
      <c r="B17" s="4" t="s">
        <v>17</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zoomScaleNormal="100" workbookViewId="0">
      <selection activeCell="C6" sqref="C6"/>
    </sheetView>
  </sheetViews>
  <sheetFormatPr defaultColWidth="9.140625" defaultRowHeight="14.25" x14ac:dyDescent="0.2"/>
  <cols>
    <col min="1" max="1" width="9.140625" style="2"/>
    <col min="2" max="2" width="66.5703125" style="2" customWidth="1"/>
    <col min="3" max="3" width="57.7109375" style="2" customWidth="1"/>
    <col min="4" max="16384" width="9.140625" style="2"/>
  </cols>
  <sheetData>
    <row r="1" spans="1:36" ht="18.75" customHeight="1" x14ac:dyDescent="0.25">
      <c r="A1" s="8">
        <v>1</v>
      </c>
      <c r="B1" s="4" t="s">
        <v>6</v>
      </c>
      <c r="C1" s="9">
        <v>16</v>
      </c>
      <c r="AJ1" s="10" t="s">
        <v>19</v>
      </c>
    </row>
    <row r="2" spans="1:36" ht="18.75" customHeight="1" x14ac:dyDescent="0.25">
      <c r="A2" s="8">
        <v>2</v>
      </c>
      <c r="B2" s="4" t="s">
        <v>7</v>
      </c>
      <c r="C2" s="9" t="s">
        <v>95</v>
      </c>
      <c r="AJ2" s="11" t="s">
        <v>20</v>
      </c>
    </row>
    <row r="3" spans="1:36" ht="18.75" customHeight="1" x14ac:dyDescent="0.25">
      <c r="A3" s="8">
        <v>3</v>
      </c>
      <c r="B3" s="4" t="s">
        <v>27</v>
      </c>
      <c r="C3" s="4" t="s">
        <v>20</v>
      </c>
      <c r="AJ3" s="11" t="s">
        <v>21</v>
      </c>
    </row>
    <row r="4" spans="1:36" ht="43.5" x14ac:dyDescent="0.25">
      <c r="A4" s="8">
        <v>4</v>
      </c>
      <c r="B4" s="4" t="s">
        <v>8</v>
      </c>
      <c r="C4" s="9" t="s">
        <v>90</v>
      </c>
      <c r="AJ4" s="11" t="s">
        <v>22</v>
      </c>
    </row>
    <row r="5" spans="1:36" ht="18.75" customHeight="1" x14ac:dyDescent="0.25">
      <c r="A5" s="8">
        <v>5</v>
      </c>
      <c r="B5" s="4" t="s">
        <v>9</v>
      </c>
      <c r="C5" s="9" t="s">
        <v>91</v>
      </c>
      <c r="AJ5" s="11" t="s">
        <v>23</v>
      </c>
    </row>
    <row r="6" spans="1:36" ht="18.75" customHeight="1" x14ac:dyDescent="0.25">
      <c r="A6" s="8">
        <v>6</v>
      </c>
      <c r="B6" s="4" t="s">
        <v>10</v>
      </c>
      <c r="C6" s="18">
        <v>46372.715723873443</v>
      </c>
      <c r="AJ6" s="11" t="s">
        <v>24</v>
      </c>
    </row>
    <row r="7" spans="1:36" ht="18.75" customHeight="1" x14ac:dyDescent="0.25">
      <c r="A7" s="8">
        <v>7</v>
      </c>
      <c r="B7" s="4" t="s">
        <v>11</v>
      </c>
      <c r="C7" s="12"/>
    </row>
    <row r="8" spans="1:36" ht="15" x14ac:dyDescent="0.25">
      <c r="A8" s="8">
        <v>8</v>
      </c>
      <c r="B8" s="4" t="s">
        <v>80</v>
      </c>
      <c r="C8" s="9" t="s">
        <v>22</v>
      </c>
    </row>
    <row r="9" spans="1:36" ht="18.75" customHeight="1" x14ac:dyDescent="0.25">
      <c r="A9" s="8">
        <v>9</v>
      </c>
      <c r="B9" s="4" t="s">
        <v>12</v>
      </c>
      <c r="C9" s="16">
        <v>41821</v>
      </c>
    </row>
    <row r="10" spans="1:36" ht="18.75" customHeight="1" x14ac:dyDescent="0.25">
      <c r="A10" s="8">
        <v>10</v>
      </c>
      <c r="B10" s="4" t="s">
        <v>25</v>
      </c>
      <c r="C10" s="16">
        <v>41821</v>
      </c>
    </row>
    <row r="11" spans="1:36" ht="18.75" customHeight="1" x14ac:dyDescent="0.25">
      <c r="A11" s="8">
        <v>11</v>
      </c>
      <c r="B11" s="4" t="s">
        <v>26</v>
      </c>
      <c r="C11" s="9" t="s">
        <v>92</v>
      </c>
    </row>
    <row r="12" spans="1:36" ht="18.75" customHeight="1" x14ac:dyDescent="0.25">
      <c r="A12" s="8">
        <v>12</v>
      </c>
      <c r="B12" s="4" t="s">
        <v>15</v>
      </c>
      <c r="C12" s="9" t="s">
        <v>93</v>
      </c>
    </row>
    <row r="13" spans="1:36" ht="18.75" customHeight="1" x14ac:dyDescent="0.25">
      <c r="A13" s="8">
        <v>13</v>
      </c>
      <c r="B13" s="4" t="s">
        <v>13</v>
      </c>
      <c r="C13" s="9" t="s">
        <v>114</v>
      </c>
    </row>
    <row r="14" spans="1:36" ht="18.75" customHeight="1" x14ac:dyDescent="0.25">
      <c r="A14" s="8">
        <v>14</v>
      </c>
      <c r="B14" s="4" t="s">
        <v>14</v>
      </c>
      <c r="C14" s="9"/>
    </row>
    <row r="15" spans="1:36" ht="15" x14ac:dyDescent="0.25">
      <c r="A15" s="8">
        <v>15</v>
      </c>
      <c r="B15" s="4" t="s">
        <v>16</v>
      </c>
      <c r="C15" s="9" t="s">
        <v>94</v>
      </c>
    </row>
    <row r="16" spans="1:36" ht="29.25" x14ac:dyDescent="0.25">
      <c r="A16" s="8">
        <v>16</v>
      </c>
      <c r="B16" s="9" t="s">
        <v>18</v>
      </c>
      <c r="C16" s="9" t="s">
        <v>115</v>
      </c>
    </row>
    <row r="17" spans="1:3" ht="18.75" customHeight="1" x14ac:dyDescent="0.25">
      <c r="A17" s="8">
        <v>17</v>
      </c>
      <c r="B17" s="4" t="s">
        <v>17</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1</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19</v>
      </c>
      <c r="AJ3" s="11" t="s">
        <v>21</v>
      </c>
    </row>
    <row r="4" spans="1:36" ht="43.5" x14ac:dyDescent="0.25">
      <c r="A4" s="8">
        <v>4</v>
      </c>
      <c r="B4" s="9" t="s">
        <v>8</v>
      </c>
      <c r="C4" s="9" t="s">
        <v>33</v>
      </c>
      <c r="AJ4" s="11" t="s">
        <v>22</v>
      </c>
    </row>
    <row r="5" spans="1:36" ht="15" x14ac:dyDescent="0.25">
      <c r="A5" s="8">
        <v>5</v>
      </c>
      <c r="B5" s="9" t="s">
        <v>9</v>
      </c>
      <c r="C5" s="9" t="s">
        <v>32</v>
      </c>
      <c r="AJ5" s="11" t="s">
        <v>23</v>
      </c>
    </row>
    <row r="6" spans="1:36" ht="15" x14ac:dyDescent="0.25">
      <c r="A6" s="8">
        <v>6</v>
      </c>
      <c r="B6" s="9" t="s">
        <v>10</v>
      </c>
      <c r="C6" s="14">
        <f>41.5*(2080/12*8)*1.21</f>
        <v>69631.466666666674</v>
      </c>
      <c r="AJ6" s="11" t="s">
        <v>24</v>
      </c>
    </row>
    <row r="7" spans="1:36" ht="29.25" x14ac:dyDescent="0.25">
      <c r="A7" s="8">
        <v>7</v>
      </c>
      <c r="B7" s="9" t="s">
        <v>11</v>
      </c>
      <c r="C7" s="12">
        <v>0</v>
      </c>
    </row>
    <row r="8" spans="1:36" ht="29.25" x14ac:dyDescent="0.25">
      <c r="A8" s="8">
        <v>8</v>
      </c>
      <c r="B8" s="9" t="s">
        <v>29</v>
      </c>
      <c r="C8" s="9" t="s">
        <v>22</v>
      </c>
    </row>
    <row r="9" spans="1:36" ht="15" x14ac:dyDescent="0.25">
      <c r="A9" s="8">
        <v>9</v>
      </c>
      <c r="B9" s="9" t="s">
        <v>12</v>
      </c>
      <c r="C9" s="15">
        <v>41852</v>
      </c>
    </row>
    <row r="10" spans="1:36" ht="15" x14ac:dyDescent="0.25">
      <c r="A10" s="8">
        <v>10</v>
      </c>
      <c r="B10" s="9" t="s">
        <v>25</v>
      </c>
      <c r="C10" s="16">
        <v>41949</v>
      </c>
    </row>
    <row r="11" spans="1:36" ht="15" x14ac:dyDescent="0.25">
      <c r="A11" s="8">
        <v>11</v>
      </c>
      <c r="B11" s="9" t="s">
        <v>26</v>
      </c>
      <c r="C11" s="9" t="s">
        <v>34</v>
      </c>
    </row>
    <row r="12" spans="1:36" ht="15" x14ac:dyDescent="0.25">
      <c r="A12" s="8">
        <v>12</v>
      </c>
      <c r="B12" s="9" t="s">
        <v>15</v>
      </c>
      <c r="C12" s="22" t="s">
        <v>103</v>
      </c>
    </row>
    <row r="13" spans="1:36" ht="15" x14ac:dyDescent="0.25">
      <c r="A13" s="8">
        <v>13</v>
      </c>
      <c r="B13" s="9" t="s">
        <v>13</v>
      </c>
      <c r="C13" s="9" t="s">
        <v>35</v>
      </c>
    </row>
    <row r="14" spans="1:36" ht="29.25" x14ac:dyDescent="0.25">
      <c r="A14" s="8">
        <v>14</v>
      </c>
      <c r="B14" s="9" t="s">
        <v>14</v>
      </c>
      <c r="C14" s="9" t="s">
        <v>35</v>
      </c>
    </row>
    <row r="15" spans="1:36" ht="15" x14ac:dyDescent="0.25">
      <c r="A15" s="8">
        <v>15</v>
      </c>
      <c r="B15" s="9" t="s">
        <v>16</v>
      </c>
      <c r="C15" s="9" t="s">
        <v>36</v>
      </c>
    </row>
    <row r="16" spans="1:36" ht="43.5" x14ac:dyDescent="0.25">
      <c r="A16" s="8">
        <v>16</v>
      </c>
      <c r="B16" s="9" t="s">
        <v>18</v>
      </c>
      <c r="C16" s="9" t="s">
        <v>37</v>
      </c>
    </row>
    <row r="17" spans="1:3" ht="15" x14ac:dyDescent="0.25">
      <c r="A17" s="8">
        <v>17</v>
      </c>
      <c r="B17" s="9" t="s">
        <v>17</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F16" sqref="F16"/>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2</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20</v>
      </c>
      <c r="AJ3" s="11" t="s">
        <v>21</v>
      </c>
    </row>
    <row r="4" spans="1:36" ht="43.5" x14ac:dyDescent="0.25">
      <c r="A4" s="8">
        <v>4</v>
      </c>
      <c r="B4" s="9" t="s">
        <v>8</v>
      </c>
      <c r="C4" s="9" t="s">
        <v>38</v>
      </c>
      <c r="AJ4" s="11" t="s">
        <v>22</v>
      </c>
    </row>
    <row r="5" spans="1:36" ht="15" x14ac:dyDescent="0.25">
      <c r="A5" s="8">
        <v>5</v>
      </c>
      <c r="B5" s="9" t="s">
        <v>9</v>
      </c>
      <c r="C5" s="9" t="s">
        <v>39</v>
      </c>
      <c r="AJ5" s="11" t="s">
        <v>23</v>
      </c>
    </row>
    <row r="6" spans="1:36" ht="15" x14ac:dyDescent="0.25">
      <c r="A6" s="8">
        <v>6</v>
      </c>
      <c r="B6" s="9" t="s">
        <v>10</v>
      </c>
      <c r="C6" s="14">
        <f>(41.5*2.22*2080*1.21)/12*7</f>
        <v>135259.12400000001</v>
      </c>
      <c r="AJ6" s="11" t="s">
        <v>24</v>
      </c>
    </row>
    <row r="7" spans="1:36" ht="29.25" x14ac:dyDescent="0.25">
      <c r="A7" s="8">
        <v>7</v>
      </c>
      <c r="B7" s="9" t="s">
        <v>11</v>
      </c>
      <c r="C7" s="12">
        <v>0</v>
      </c>
    </row>
    <row r="8" spans="1:36" ht="29.25" x14ac:dyDescent="0.25">
      <c r="A8" s="8">
        <v>8</v>
      </c>
      <c r="B8" s="9" t="s">
        <v>29</v>
      </c>
      <c r="C8" s="9" t="s">
        <v>22</v>
      </c>
    </row>
    <row r="9" spans="1:36" ht="15" x14ac:dyDescent="0.25">
      <c r="A9" s="8">
        <v>9</v>
      </c>
      <c r="B9" s="9" t="s">
        <v>12</v>
      </c>
      <c r="C9" s="16">
        <v>41821</v>
      </c>
    </row>
    <row r="10" spans="1:36" ht="15" x14ac:dyDescent="0.25">
      <c r="A10" s="8">
        <v>10</v>
      </c>
      <c r="B10" s="9" t="s">
        <v>25</v>
      </c>
      <c r="C10" s="16">
        <v>42339</v>
      </c>
    </row>
    <row r="11" spans="1:36" ht="15" x14ac:dyDescent="0.25">
      <c r="A11" s="8">
        <v>11</v>
      </c>
      <c r="B11" s="9" t="s">
        <v>26</v>
      </c>
      <c r="C11" s="9" t="s">
        <v>40</v>
      </c>
    </row>
    <row r="12" spans="1:36" ht="15" x14ac:dyDescent="0.25">
      <c r="A12" s="8">
        <v>12</v>
      </c>
      <c r="B12" s="9" t="s">
        <v>15</v>
      </c>
      <c r="C12" s="23" t="s">
        <v>104</v>
      </c>
    </row>
    <row r="13" spans="1:36" ht="15" x14ac:dyDescent="0.25">
      <c r="A13" s="8">
        <v>13</v>
      </c>
      <c r="B13" s="9" t="s">
        <v>13</v>
      </c>
      <c r="C13" s="9" t="s">
        <v>35</v>
      </c>
    </row>
    <row r="14" spans="1:36" ht="29.25" x14ac:dyDescent="0.25">
      <c r="A14" s="8">
        <v>14</v>
      </c>
      <c r="B14" s="9" t="s">
        <v>14</v>
      </c>
      <c r="C14" s="9" t="s">
        <v>35</v>
      </c>
    </row>
    <row r="15" spans="1:36" ht="15" x14ac:dyDescent="0.25">
      <c r="A15" s="8">
        <v>15</v>
      </c>
      <c r="B15" s="9" t="s">
        <v>16</v>
      </c>
      <c r="C15" s="9" t="s">
        <v>42</v>
      </c>
    </row>
    <row r="16" spans="1:36" ht="43.5" x14ac:dyDescent="0.25">
      <c r="A16" s="8">
        <v>16</v>
      </c>
      <c r="B16" s="9" t="s">
        <v>18</v>
      </c>
      <c r="C16" s="9" t="s">
        <v>43</v>
      </c>
    </row>
    <row r="17" spans="1:3" ht="15" x14ac:dyDescent="0.25">
      <c r="A17" s="8">
        <v>17</v>
      </c>
      <c r="B17" s="9" t="s">
        <v>17</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C11" sqref="C11"/>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3</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19</v>
      </c>
      <c r="AJ3" s="11" t="s">
        <v>21</v>
      </c>
    </row>
    <row r="4" spans="1:36" ht="43.5" x14ac:dyDescent="0.25">
      <c r="A4" s="8">
        <v>4</v>
      </c>
      <c r="B4" s="9" t="s">
        <v>8</v>
      </c>
      <c r="C4" s="9" t="s">
        <v>44</v>
      </c>
      <c r="AJ4" s="11" t="s">
        <v>22</v>
      </c>
    </row>
    <row r="5" spans="1:36" ht="15" x14ac:dyDescent="0.25">
      <c r="A5" s="8">
        <v>5</v>
      </c>
      <c r="B5" s="9" t="s">
        <v>9</v>
      </c>
      <c r="C5" s="9" t="s">
        <v>45</v>
      </c>
      <c r="AJ5" s="11" t="s">
        <v>23</v>
      </c>
    </row>
    <row r="6" spans="1:36" ht="15" x14ac:dyDescent="0.25">
      <c r="A6" s="8">
        <v>6</v>
      </c>
      <c r="B6" s="9" t="s">
        <v>10</v>
      </c>
      <c r="C6" s="12">
        <v>235728</v>
      </c>
      <c r="AJ6" s="11" t="s">
        <v>24</v>
      </c>
    </row>
    <row r="7" spans="1:36" ht="29.25" x14ac:dyDescent="0.25">
      <c r="A7" s="8">
        <v>7</v>
      </c>
      <c r="B7" s="9" t="s">
        <v>11</v>
      </c>
      <c r="C7" s="12">
        <v>0</v>
      </c>
    </row>
    <row r="8" spans="1:36" ht="29.25" x14ac:dyDescent="0.25">
      <c r="A8" s="8">
        <v>8</v>
      </c>
      <c r="B8" s="9" t="s">
        <v>29</v>
      </c>
      <c r="C8" s="9" t="s">
        <v>22</v>
      </c>
    </row>
    <row r="9" spans="1:36" ht="15" x14ac:dyDescent="0.25">
      <c r="A9" s="8">
        <v>9</v>
      </c>
      <c r="B9" s="9" t="s">
        <v>12</v>
      </c>
      <c r="C9" s="15">
        <v>41728</v>
      </c>
    </row>
    <row r="10" spans="1:36" ht="15" x14ac:dyDescent="0.25">
      <c r="A10" s="8">
        <v>10</v>
      </c>
      <c r="B10" s="9" t="s">
        <v>25</v>
      </c>
      <c r="C10" s="16">
        <v>42030</v>
      </c>
    </row>
    <row r="11" spans="1:36" ht="15" x14ac:dyDescent="0.25">
      <c r="A11" s="8">
        <v>11</v>
      </c>
      <c r="B11" s="9" t="s">
        <v>26</v>
      </c>
      <c r="C11" s="9" t="s">
        <v>46</v>
      </c>
    </row>
    <row r="12" spans="1:36" ht="15" x14ac:dyDescent="0.25">
      <c r="A12" s="8">
        <v>12</v>
      </c>
      <c r="B12" s="9" t="s">
        <v>15</v>
      </c>
      <c r="C12" s="9" t="s">
        <v>47</v>
      </c>
    </row>
    <row r="13" spans="1:36" ht="15" x14ac:dyDescent="0.25">
      <c r="A13" s="8">
        <v>13</v>
      </c>
      <c r="B13" s="9" t="s">
        <v>13</v>
      </c>
      <c r="C13" s="9" t="s">
        <v>48</v>
      </c>
    </row>
    <row r="14" spans="1:36" ht="29.25" x14ac:dyDescent="0.25">
      <c r="A14" s="8">
        <v>14</v>
      </c>
      <c r="B14" s="9" t="s">
        <v>14</v>
      </c>
      <c r="C14" s="9" t="s">
        <v>35</v>
      </c>
    </row>
    <row r="15" spans="1:36" ht="15" x14ac:dyDescent="0.25">
      <c r="A15" s="8">
        <v>15</v>
      </c>
      <c r="B15" s="9" t="s">
        <v>16</v>
      </c>
      <c r="C15" s="9" t="s">
        <v>49</v>
      </c>
    </row>
    <row r="16" spans="1:36" ht="43.5" x14ac:dyDescent="0.25">
      <c r="A16" s="8">
        <v>16</v>
      </c>
      <c r="B16" s="9" t="s">
        <v>18</v>
      </c>
      <c r="C16" s="9" t="s">
        <v>50</v>
      </c>
    </row>
    <row r="17" spans="1:3" ht="15" x14ac:dyDescent="0.25">
      <c r="A17" s="8">
        <v>17</v>
      </c>
      <c r="B17" s="9" t="s">
        <v>17</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B6" sqref="B6"/>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4</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19</v>
      </c>
      <c r="AJ3" s="11" t="s">
        <v>21</v>
      </c>
    </row>
    <row r="4" spans="1:36" ht="29.25" x14ac:dyDescent="0.25">
      <c r="A4" s="8">
        <v>4</v>
      </c>
      <c r="B4" s="9" t="s">
        <v>8</v>
      </c>
      <c r="C4" s="9" t="s">
        <v>51</v>
      </c>
      <c r="AJ4" s="11" t="s">
        <v>22</v>
      </c>
    </row>
    <row r="5" spans="1:36" ht="15" x14ac:dyDescent="0.25">
      <c r="A5" s="8">
        <v>5</v>
      </c>
      <c r="B5" s="9" t="s">
        <v>9</v>
      </c>
      <c r="C5" s="9" t="s">
        <v>52</v>
      </c>
      <c r="AJ5" s="11" t="s">
        <v>23</v>
      </c>
    </row>
    <row r="6" spans="1:36" ht="15" x14ac:dyDescent="0.25">
      <c r="A6" s="8">
        <v>6</v>
      </c>
      <c r="B6" s="9" t="s">
        <v>10</v>
      </c>
      <c r="C6" s="12">
        <v>449690</v>
      </c>
      <c r="AJ6" s="11" t="s">
        <v>24</v>
      </c>
    </row>
    <row r="7" spans="1:36" ht="29.25" x14ac:dyDescent="0.25">
      <c r="A7" s="8">
        <v>7</v>
      </c>
      <c r="B7" s="9" t="s">
        <v>11</v>
      </c>
      <c r="C7" s="12">
        <v>0</v>
      </c>
    </row>
    <row r="8" spans="1:36" ht="29.25" x14ac:dyDescent="0.25">
      <c r="A8" s="8">
        <v>8</v>
      </c>
      <c r="B8" s="9" t="s">
        <v>29</v>
      </c>
      <c r="C8" s="9" t="s">
        <v>23</v>
      </c>
    </row>
    <row r="9" spans="1:36" ht="15" x14ac:dyDescent="0.25">
      <c r="A9" s="8">
        <v>9</v>
      </c>
      <c r="B9" s="9" t="s">
        <v>12</v>
      </c>
      <c r="C9" s="16">
        <v>41821</v>
      </c>
    </row>
    <row r="10" spans="1:36" ht="15" x14ac:dyDescent="0.25">
      <c r="A10" s="8">
        <v>10</v>
      </c>
      <c r="B10" s="9" t="s">
        <v>25</v>
      </c>
      <c r="C10" s="16">
        <v>42138</v>
      </c>
    </row>
    <row r="11" spans="1:36" ht="15" x14ac:dyDescent="0.25">
      <c r="A11" s="8">
        <v>11</v>
      </c>
      <c r="B11" s="9" t="s">
        <v>26</v>
      </c>
      <c r="C11" s="9" t="s">
        <v>53</v>
      </c>
    </row>
    <row r="12" spans="1:36" ht="15" x14ac:dyDescent="0.25">
      <c r="A12" s="8">
        <v>12</v>
      </c>
      <c r="B12" s="9" t="s">
        <v>15</v>
      </c>
      <c r="C12" s="9" t="s">
        <v>54</v>
      </c>
    </row>
    <row r="13" spans="1:36" ht="15" x14ac:dyDescent="0.25">
      <c r="A13" s="8">
        <v>13</v>
      </c>
      <c r="B13" s="9" t="s">
        <v>13</v>
      </c>
      <c r="C13" s="9" t="s">
        <v>55</v>
      </c>
    </row>
    <row r="14" spans="1:36" ht="29.25" x14ac:dyDescent="0.25">
      <c r="A14" s="8">
        <v>14</v>
      </c>
      <c r="B14" s="9" t="s">
        <v>14</v>
      </c>
      <c r="C14" s="9" t="s">
        <v>41</v>
      </c>
    </row>
    <row r="15" spans="1:36" ht="15" x14ac:dyDescent="0.25">
      <c r="A15" s="8">
        <v>15</v>
      </c>
      <c r="B15" s="9" t="s">
        <v>16</v>
      </c>
      <c r="C15" s="9" t="s">
        <v>56</v>
      </c>
    </row>
    <row r="16" spans="1:36" ht="43.5" x14ac:dyDescent="0.25">
      <c r="A16" s="8">
        <v>16</v>
      </c>
      <c r="B16" s="9" t="s">
        <v>18</v>
      </c>
      <c r="C16" s="9" t="s">
        <v>50</v>
      </c>
    </row>
    <row r="17" spans="1:3" ht="15" x14ac:dyDescent="0.25">
      <c r="A17" s="8">
        <v>17</v>
      </c>
      <c r="B17" s="9" t="s">
        <v>17</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C26" sqref="C26"/>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5</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19</v>
      </c>
      <c r="AJ3" s="11" t="s">
        <v>21</v>
      </c>
    </row>
    <row r="4" spans="1:36" ht="29.25" x14ac:dyDescent="0.25">
      <c r="A4" s="8">
        <v>4</v>
      </c>
      <c r="B4" s="9" t="s">
        <v>8</v>
      </c>
      <c r="C4" s="9" t="s">
        <v>57</v>
      </c>
      <c r="AJ4" s="11" t="s">
        <v>22</v>
      </c>
    </row>
    <row r="5" spans="1:36" ht="15" x14ac:dyDescent="0.25">
      <c r="A5" s="8">
        <v>5</v>
      </c>
      <c r="B5" s="9" t="s">
        <v>9</v>
      </c>
      <c r="C5" s="9" t="s">
        <v>58</v>
      </c>
      <c r="AJ5" s="11" t="s">
        <v>23</v>
      </c>
    </row>
    <row r="6" spans="1:36" ht="15" x14ac:dyDescent="0.25">
      <c r="A6" s="8">
        <v>6</v>
      </c>
      <c r="B6" s="9" t="s">
        <v>10</v>
      </c>
      <c r="C6" s="12">
        <f>40000*1.21</f>
        <v>48400</v>
      </c>
      <c r="AJ6" s="11" t="s">
        <v>24</v>
      </c>
    </row>
    <row r="7" spans="1:36" ht="29.25" x14ac:dyDescent="0.25">
      <c r="A7" s="8">
        <v>7</v>
      </c>
      <c r="B7" s="9" t="s">
        <v>11</v>
      </c>
      <c r="C7" s="12">
        <v>0</v>
      </c>
    </row>
    <row r="8" spans="1:36" ht="29.25" x14ac:dyDescent="0.25">
      <c r="A8" s="8">
        <v>8</v>
      </c>
      <c r="B8" s="9" t="s">
        <v>29</v>
      </c>
      <c r="C8" s="9" t="s">
        <v>22</v>
      </c>
    </row>
    <row r="9" spans="1:36" ht="15" x14ac:dyDescent="0.25">
      <c r="A9" s="8">
        <v>9</v>
      </c>
      <c r="B9" s="9" t="s">
        <v>12</v>
      </c>
      <c r="C9" s="16">
        <v>41883</v>
      </c>
    </row>
    <row r="10" spans="1:36" ht="15" x14ac:dyDescent="0.25">
      <c r="A10" s="8">
        <v>10</v>
      </c>
      <c r="B10" s="9" t="s">
        <v>25</v>
      </c>
      <c r="C10" s="16">
        <v>41913</v>
      </c>
    </row>
    <row r="11" spans="1:36" ht="15" x14ac:dyDescent="0.25">
      <c r="A11" s="8">
        <v>11</v>
      </c>
      <c r="B11" s="9" t="s">
        <v>26</v>
      </c>
      <c r="C11" s="9" t="s">
        <v>59</v>
      </c>
    </row>
    <row r="12" spans="1:36" ht="15" x14ac:dyDescent="0.25">
      <c r="A12" s="8">
        <v>12</v>
      </c>
      <c r="B12" s="9" t="s">
        <v>15</v>
      </c>
      <c r="C12" s="9">
        <v>1</v>
      </c>
    </row>
    <row r="13" spans="1:36" ht="15" x14ac:dyDescent="0.25">
      <c r="A13" s="8">
        <v>13</v>
      </c>
      <c r="B13" s="9" t="s">
        <v>13</v>
      </c>
      <c r="C13" s="9" t="s">
        <v>35</v>
      </c>
    </row>
    <row r="14" spans="1:36" ht="29.25" x14ac:dyDescent="0.25">
      <c r="A14" s="8">
        <v>14</v>
      </c>
      <c r="B14" s="9" t="s">
        <v>14</v>
      </c>
      <c r="C14" s="9" t="s">
        <v>35</v>
      </c>
    </row>
    <row r="15" spans="1:36" ht="15" x14ac:dyDescent="0.25">
      <c r="A15" s="8">
        <v>15</v>
      </c>
      <c r="B15" s="9" t="s">
        <v>16</v>
      </c>
      <c r="C15" s="9" t="s">
        <v>60</v>
      </c>
    </row>
    <row r="16" spans="1:36" ht="43.5" x14ac:dyDescent="0.25">
      <c r="A16" s="8">
        <v>16</v>
      </c>
      <c r="B16" s="9" t="s">
        <v>18</v>
      </c>
      <c r="C16" s="9" t="s">
        <v>61</v>
      </c>
    </row>
    <row r="17" spans="1:3" ht="15" x14ac:dyDescent="0.25">
      <c r="A17" s="8">
        <v>17</v>
      </c>
      <c r="B17" s="9" t="s">
        <v>17</v>
      </c>
      <c r="C17" s="9"/>
    </row>
  </sheetData>
  <dataValidations disablePrompts="1"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C19" sqref="C19"/>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6</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20</v>
      </c>
      <c r="AJ3" s="11" t="s">
        <v>21</v>
      </c>
    </row>
    <row r="4" spans="1:36" ht="29.25" x14ac:dyDescent="0.25">
      <c r="A4" s="8">
        <v>4</v>
      </c>
      <c r="B4" s="9" t="s">
        <v>8</v>
      </c>
      <c r="C4" s="9" t="s">
        <v>62</v>
      </c>
      <c r="AJ4" s="11" t="s">
        <v>22</v>
      </c>
    </row>
    <row r="5" spans="1:36" ht="15" x14ac:dyDescent="0.25">
      <c r="A5" s="8">
        <v>5</v>
      </c>
      <c r="B5" s="9" t="s">
        <v>9</v>
      </c>
      <c r="C5" s="9" t="s">
        <v>63</v>
      </c>
      <c r="AJ5" s="11" t="s">
        <v>23</v>
      </c>
    </row>
    <row r="6" spans="1:36" ht="15" x14ac:dyDescent="0.25">
      <c r="A6" s="8">
        <v>6</v>
      </c>
      <c r="B6" s="9" t="s">
        <v>10</v>
      </c>
      <c r="C6" s="17">
        <f>36*(2080/12*8)*1.5*1.21</f>
        <v>90604.800000000003</v>
      </c>
      <c r="AJ6" s="11" t="s">
        <v>24</v>
      </c>
    </row>
    <row r="7" spans="1:36" ht="29.25" x14ac:dyDescent="0.25">
      <c r="A7" s="8">
        <v>7</v>
      </c>
      <c r="B7" s="9" t="s">
        <v>11</v>
      </c>
      <c r="C7" s="12">
        <v>0</v>
      </c>
    </row>
    <row r="8" spans="1:36" ht="29.25" x14ac:dyDescent="0.25">
      <c r="A8" s="8">
        <v>8</v>
      </c>
      <c r="B8" s="9" t="s">
        <v>29</v>
      </c>
      <c r="C8" s="9" t="s">
        <v>24</v>
      </c>
    </row>
    <row r="9" spans="1:36" ht="15" x14ac:dyDescent="0.25">
      <c r="A9" s="8">
        <v>9</v>
      </c>
      <c r="B9" s="9" t="s">
        <v>12</v>
      </c>
      <c r="C9" s="16">
        <v>41944</v>
      </c>
    </row>
    <row r="10" spans="1:36" ht="15" x14ac:dyDescent="0.25">
      <c r="A10" s="8">
        <v>10</v>
      </c>
      <c r="B10" s="9" t="s">
        <v>25</v>
      </c>
      <c r="C10" s="16">
        <v>42309</v>
      </c>
    </row>
    <row r="11" spans="1:36" ht="15" x14ac:dyDescent="0.25">
      <c r="A11" s="8">
        <v>11</v>
      </c>
      <c r="B11" s="9" t="s">
        <v>26</v>
      </c>
      <c r="C11" s="9" t="s">
        <v>64</v>
      </c>
    </row>
    <row r="12" spans="1:36" ht="15" x14ac:dyDescent="0.25">
      <c r="A12" s="8">
        <v>12</v>
      </c>
      <c r="B12" s="9" t="s">
        <v>15</v>
      </c>
      <c r="C12" s="9">
        <v>1.5</v>
      </c>
    </row>
    <row r="13" spans="1:36" ht="15" x14ac:dyDescent="0.25">
      <c r="A13" s="8">
        <v>13</v>
      </c>
      <c r="B13" s="9" t="s">
        <v>13</v>
      </c>
      <c r="C13" s="9" t="s">
        <v>65</v>
      </c>
    </row>
    <row r="14" spans="1:36" ht="29.25" x14ac:dyDescent="0.25">
      <c r="A14" s="8">
        <v>14</v>
      </c>
      <c r="B14" s="9" t="s">
        <v>14</v>
      </c>
      <c r="C14" s="9" t="s">
        <v>35</v>
      </c>
    </row>
    <row r="15" spans="1:36" ht="15" x14ac:dyDescent="0.25">
      <c r="A15" s="8">
        <v>15</v>
      </c>
      <c r="B15" s="9" t="s">
        <v>16</v>
      </c>
      <c r="C15" s="9" t="s">
        <v>66</v>
      </c>
    </row>
    <row r="16" spans="1:36" ht="43.5" x14ac:dyDescent="0.25">
      <c r="A16" s="8">
        <v>16</v>
      </c>
      <c r="B16" s="9" t="s">
        <v>18</v>
      </c>
      <c r="C16" s="9" t="s">
        <v>50</v>
      </c>
    </row>
    <row r="17" spans="1:3" ht="15" x14ac:dyDescent="0.25">
      <c r="A17" s="8">
        <v>17</v>
      </c>
      <c r="B17" s="9" t="s">
        <v>17</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C6" sqref="C6"/>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7</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19</v>
      </c>
      <c r="AJ3" s="11" t="s">
        <v>21</v>
      </c>
    </row>
    <row r="4" spans="1:36" ht="29.25" x14ac:dyDescent="0.25">
      <c r="A4" s="8">
        <v>4</v>
      </c>
      <c r="B4" s="9" t="s">
        <v>8</v>
      </c>
      <c r="C4" s="9" t="s">
        <v>67</v>
      </c>
      <c r="AJ4" s="11" t="s">
        <v>22</v>
      </c>
    </row>
    <row r="5" spans="1:36" ht="15" x14ac:dyDescent="0.25">
      <c r="A5" s="8">
        <v>5</v>
      </c>
      <c r="B5" s="9" t="s">
        <v>9</v>
      </c>
      <c r="C5" s="9" t="s">
        <v>68</v>
      </c>
      <c r="AJ5" s="11" t="s">
        <v>23</v>
      </c>
    </row>
    <row r="6" spans="1:36" ht="15" x14ac:dyDescent="0.25">
      <c r="A6" s="8">
        <v>6</v>
      </c>
      <c r="B6" s="9" t="s">
        <v>10</v>
      </c>
      <c r="C6" s="17">
        <v>88088</v>
      </c>
      <c r="AJ6" s="11" t="s">
        <v>24</v>
      </c>
    </row>
    <row r="7" spans="1:36" ht="29.25" x14ac:dyDescent="0.25">
      <c r="A7" s="8">
        <v>7</v>
      </c>
      <c r="B7" s="9" t="s">
        <v>11</v>
      </c>
      <c r="C7" s="12">
        <f>C6</f>
        <v>88088</v>
      </c>
    </row>
    <row r="8" spans="1:36" ht="29.25" x14ac:dyDescent="0.25">
      <c r="A8" s="8">
        <v>8</v>
      </c>
      <c r="B8" s="9" t="s">
        <v>29</v>
      </c>
      <c r="C8" s="9" t="s">
        <v>23</v>
      </c>
    </row>
    <row r="9" spans="1:36" ht="15" x14ac:dyDescent="0.25">
      <c r="A9" s="8">
        <v>9</v>
      </c>
      <c r="B9" s="9" t="s">
        <v>12</v>
      </c>
      <c r="C9" s="16">
        <v>41944</v>
      </c>
    </row>
    <row r="10" spans="1:36" ht="15" x14ac:dyDescent="0.25">
      <c r="A10" s="8">
        <v>10</v>
      </c>
      <c r="B10" s="9" t="s">
        <v>25</v>
      </c>
      <c r="C10" s="16">
        <v>42005</v>
      </c>
    </row>
    <row r="11" spans="1:36" ht="15" x14ac:dyDescent="0.25">
      <c r="A11" s="8">
        <v>11</v>
      </c>
      <c r="B11" s="9" t="s">
        <v>26</v>
      </c>
      <c r="C11" s="9" t="s">
        <v>69</v>
      </c>
    </row>
    <row r="12" spans="1:36" ht="15" x14ac:dyDescent="0.25">
      <c r="A12" s="8">
        <v>12</v>
      </c>
      <c r="B12" s="9" t="s">
        <v>15</v>
      </c>
      <c r="C12" s="9">
        <v>1</v>
      </c>
    </row>
    <row r="13" spans="1:36" ht="15" x14ac:dyDescent="0.25">
      <c r="A13" s="8">
        <v>13</v>
      </c>
      <c r="B13" s="9" t="s">
        <v>13</v>
      </c>
      <c r="C13" s="9" t="s">
        <v>35</v>
      </c>
    </row>
    <row r="14" spans="1:36" ht="29.25" x14ac:dyDescent="0.25">
      <c r="A14" s="8">
        <v>14</v>
      </c>
      <c r="B14" s="9" t="s">
        <v>14</v>
      </c>
      <c r="C14" s="9" t="s">
        <v>35</v>
      </c>
    </row>
    <row r="15" spans="1:36" ht="15" x14ac:dyDescent="0.25">
      <c r="A15" s="8">
        <v>15</v>
      </c>
      <c r="B15" s="9" t="s">
        <v>16</v>
      </c>
      <c r="C15" s="9" t="s">
        <v>70</v>
      </c>
    </row>
    <row r="16" spans="1:36" ht="43.5" x14ac:dyDescent="0.25">
      <c r="A16" s="8">
        <v>16</v>
      </c>
      <c r="B16" s="9" t="s">
        <v>18</v>
      </c>
      <c r="C16" s="9" t="s">
        <v>50</v>
      </c>
    </row>
    <row r="17" spans="1:3" ht="15" x14ac:dyDescent="0.25">
      <c r="A17" s="8">
        <v>17</v>
      </c>
      <c r="B17" s="9" t="s">
        <v>17</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C6" sqref="C6"/>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8</v>
      </c>
      <c r="AJ1" s="10" t="s">
        <v>19</v>
      </c>
    </row>
    <row r="2" spans="1:36" ht="18.75" customHeight="1" x14ac:dyDescent="0.25">
      <c r="A2" s="8">
        <v>2</v>
      </c>
      <c r="B2" s="4" t="s">
        <v>7</v>
      </c>
      <c r="C2" s="9" t="str">
        <f>Overview!B3</f>
        <v>Univ of Maryland St. Joseph Medical Center</v>
      </c>
      <c r="AJ2" s="11" t="s">
        <v>20</v>
      </c>
    </row>
    <row r="3" spans="1:36" ht="15" x14ac:dyDescent="0.25">
      <c r="A3" s="8">
        <v>3</v>
      </c>
      <c r="B3" s="4" t="s">
        <v>27</v>
      </c>
      <c r="C3" s="4" t="s">
        <v>19</v>
      </c>
      <c r="AJ3" s="11" t="s">
        <v>21</v>
      </c>
    </row>
    <row r="4" spans="1:36" ht="29.25" x14ac:dyDescent="0.25">
      <c r="A4" s="8">
        <v>4</v>
      </c>
      <c r="B4" s="9" t="s">
        <v>8</v>
      </c>
      <c r="C4" s="9" t="s">
        <v>71</v>
      </c>
      <c r="AJ4" s="11" t="s">
        <v>22</v>
      </c>
    </row>
    <row r="5" spans="1:36" ht="15" x14ac:dyDescent="0.25">
      <c r="A5" s="8">
        <v>5</v>
      </c>
      <c r="B5" s="9" t="s">
        <v>9</v>
      </c>
      <c r="C5" s="9" t="s">
        <v>72</v>
      </c>
      <c r="AJ5" s="11" t="s">
        <v>23</v>
      </c>
    </row>
    <row r="6" spans="1:36" ht="15" x14ac:dyDescent="0.25">
      <c r="A6" s="8">
        <v>6</v>
      </c>
      <c r="B6" s="9" t="s">
        <v>10</v>
      </c>
      <c r="C6" s="12">
        <v>82500</v>
      </c>
      <c r="AJ6" s="11" t="s">
        <v>24</v>
      </c>
    </row>
    <row r="7" spans="1:36" ht="29.25" x14ac:dyDescent="0.25">
      <c r="A7" s="8">
        <v>7</v>
      </c>
      <c r="B7" s="9" t="s">
        <v>11</v>
      </c>
      <c r="C7" s="12">
        <v>0</v>
      </c>
    </row>
    <row r="8" spans="1:36" ht="29.25" x14ac:dyDescent="0.25">
      <c r="A8" s="8">
        <v>8</v>
      </c>
      <c r="B8" s="9" t="s">
        <v>29</v>
      </c>
      <c r="C8" s="9" t="s">
        <v>23</v>
      </c>
    </row>
    <row r="9" spans="1:36" ht="15" x14ac:dyDescent="0.25">
      <c r="A9" s="8">
        <v>9</v>
      </c>
      <c r="B9" s="9" t="s">
        <v>12</v>
      </c>
      <c r="C9" s="16">
        <v>41699</v>
      </c>
    </row>
    <row r="10" spans="1:36" ht="15" x14ac:dyDescent="0.25">
      <c r="A10" s="8">
        <v>10</v>
      </c>
      <c r="B10" s="9" t="s">
        <v>25</v>
      </c>
      <c r="C10" s="16">
        <v>42005</v>
      </c>
    </row>
    <row r="11" spans="1:36" ht="15" x14ac:dyDescent="0.25">
      <c r="A11" s="8">
        <v>11</v>
      </c>
      <c r="B11" s="9" t="s">
        <v>26</v>
      </c>
      <c r="C11" s="9" t="s">
        <v>73</v>
      </c>
    </row>
    <row r="12" spans="1:36" ht="15" x14ac:dyDescent="0.25">
      <c r="A12" s="8">
        <v>12</v>
      </c>
      <c r="B12" s="9" t="s">
        <v>15</v>
      </c>
      <c r="C12" s="9" t="s">
        <v>74</v>
      </c>
    </row>
    <row r="13" spans="1:36" ht="15" x14ac:dyDescent="0.25">
      <c r="A13" s="8">
        <v>13</v>
      </c>
      <c r="B13" s="9" t="s">
        <v>13</v>
      </c>
      <c r="C13" s="9" t="s">
        <v>75</v>
      </c>
    </row>
    <row r="14" spans="1:36" ht="29.25" x14ac:dyDescent="0.25">
      <c r="A14" s="8">
        <v>14</v>
      </c>
      <c r="B14" s="9" t="s">
        <v>14</v>
      </c>
      <c r="C14" s="9" t="s">
        <v>35</v>
      </c>
    </row>
    <row r="15" spans="1:36" ht="15" x14ac:dyDescent="0.25">
      <c r="A15" s="8">
        <v>15</v>
      </c>
      <c r="B15" s="9" t="s">
        <v>16</v>
      </c>
      <c r="C15" s="9" t="s">
        <v>76</v>
      </c>
    </row>
    <row r="16" spans="1:36" ht="43.5" x14ac:dyDescent="0.25">
      <c r="A16" s="8">
        <v>16</v>
      </c>
      <c r="B16" s="9" t="s">
        <v>18</v>
      </c>
      <c r="C16" s="9" t="s">
        <v>50</v>
      </c>
    </row>
    <row r="17" spans="1:3" ht="15" x14ac:dyDescent="0.25">
      <c r="A17" s="8">
        <v>17</v>
      </c>
      <c r="B17" s="9" t="s">
        <v>17</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44</vt:i4>
      </vt:variant>
    </vt:vector>
  </HeadingPairs>
  <TitlesOfParts>
    <vt:vector size="61" baseType="lpstr">
      <vt:lpstr>Overview</vt:lpstr>
      <vt:lpstr>Investment 1</vt:lpstr>
      <vt:lpstr>Investment 2</vt:lpstr>
      <vt:lpstr>Investment 3</vt:lpstr>
      <vt:lpstr>Investment 4</vt:lpstr>
      <vt:lpstr>Investment 5</vt:lpstr>
      <vt:lpstr>Investment 6</vt:lpstr>
      <vt:lpstr>Investment 7</vt:lpstr>
      <vt:lpstr>Investment 8</vt:lpstr>
      <vt:lpstr>Investment 9</vt:lpstr>
      <vt:lpstr>Investment 10</vt:lpstr>
      <vt:lpstr>Investment 11</vt:lpstr>
      <vt:lpstr>Investment 12</vt:lpstr>
      <vt:lpstr>UMMS- Clin Perf Imp</vt:lpstr>
      <vt:lpstr>UMMS- Pop Health</vt:lpstr>
      <vt:lpstr>UMMS- Op Perf Imp</vt:lpstr>
      <vt:lpstr>UMMS- Data Driven Outcomes</vt:lpstr>
      <vt:lpstr>'Investment 10'!InvestmentCategory</vt:lpstr>
      <vt:lpstr>'Investment 11'!InvestmentCategory</vt:lpstr>
      <vt:lpstr>'Investment 12'!InvestmentCategory</vt:lpstr>
      <vt:lpstr>'Investment 2'!InvestmentCategory</vt:lpstr>
      <vt:lpstr>'Investment 3'!InvestmentCategory</vt:lpstr>
      <vt:lpstr>'Investment 4'!InvestmentCategory</vt:lpstr>
      <vt:lpstr>'Investment 5'!InvestmentCategory</vt:lpstr>
      <vt:lpstr>'Investment 6'!InvestmentCategory</vt:lpstr>
      <vt:lpstr>'Investment 7'!InvestmentCategory</vt:lpstr>
      <vt:lpstr>'Investment 8'!InvestmentCategory</vt:lpstr>
      <vt:lpstr>'Investment 9'!InvestmentCategory</vt:lpstr>
      <vt:lpstr>'UMMS- Data Driven Outcomes'!InvestmentCategory</vt:lpstr>
      <vt:lpstr>'UMMS- Pop Health'!InvestmentCategory</vt:lpstr>
      <vt:lpstr>InvestmentCategory</vt:lpstr>
      <vt:lpstr>'Investment 1'!Print_Area</vt:lpstr>
      <vt:lpstr>'Investment 10'!Print_Area</vt:lpstr>
      <vt:lpstr>'Investment 11'!Print_Area</vt:lpstr>
      <vt:lpstr>'Investment 12'!Print_Area</vt:lpstr>
      <vt:lpstr>'Investment 2'!Print_Area</vt:lpstr>
      <vt:lpstr>'Investment 3'!Print_Area</vt:lpstr>
      <vt:lpstr>'Investment 4'!Print_Area</vt:lpstr>
      <vt:lpstr>'Investment 5'!Print_Area</vt:lpstr>
      <vt:lpstr>'Investment 6'!Print_Area</vt:lpstr>
      <vt:lpstr>'Investment 7'!Print_Area</vt:lpstr>
      <vt:lpstr>'Investment 8'!Print_Area</vt:lpstr>
      <vt:lpstr>'Investment 9'!Print_Area</vt:lpstr>
      <vt:lpstr>'UMMS- Clin Perf Imp'!Print_Area</vt:lpstr>
      <vt:lpstr>'UMMS- Data Driven Outcomes'!Print_Area</vt:lpstr>
      <vt:lpstr>'UMMS- Op Perf Imp'!Print_Area</vt:lpstr>
      <vt:lpstr>'UMMS- Pop Health'!Print_Area</vt:lpstr>
      <vt:lpstr>'Investment 10'!RegOrUnregSpace</vt:lpstr>
      <vt:lpstr>'Investment 11'!RegOrUnregSpace</vt:lpstr>
      <vt:lpstr>'Investment 12'!RegOrUnregSpace</vt:lpstr>
      <vt:lpstr>'Investment 2'!RegOrUnregSpace</vt:lpstr>
      <vt:lpstr>'Investment 3'!RegOrUnregSpace</vt:lpstr>
      <vt:lpstr>'Investment 4'!RegOrUnregSpace</vt:lpstr>
      <vt:lpstr>'Investment 5'!RegOrUnregSpace</vt:lpstr>
      <vt:lpstr>'Investment 6'!RegOrUnregSpace</vt:lpstr>
      <vt:lpstr>'Investment 7'!RegOrUnregSpace</vt:lpstr>
      <vt:lpstr>'Investment 8'!RegOrUnregSpace</vt:lpstr>
      <vt:lpstr>'Investment 9'!RegOrUnregSpace</vt:lpstr>
      <vt:lpstr>'UMMS- Data Driven Outcomes'!RegOrUnregSpace</vt:lpstr>
      <vt:lpstr>'UMMS- Pop Health'!RegOrUnregSpace</vt:lpstr>
      <vt:lpstr>RegOrUnregSpace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Schaaf, Rachel</dc:creator>
  <cp:lastModifiedBy>UMMS User</cp:lastModifiedBy>
  <cp:lastPrinted>2015-02-16T16:01:11Z</cp:lastPrinted>
  <dcterms:created xsi:type="dcterms:W3CDTF">2015-01-28T13:08:14Z</dcterms:created>
  <dcterms:modified xsi:type="dcterms:W3CDTF">2015-09-29T15:37:14Z</dcterms:modified>
</cp:coreProperties>
</file>